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C1-1 - 0,00-0,12" sheetId="2" r:id="rId2"/>
    <sheet name="C1-2 - 0,12-0,613" sheetId="3" r:id="rId3"/>
    <sheet name="C1667-1 - 0,00-0,768" sheetId="4" r:id="rId4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'C1-1 - 0,00-0,12'!$C$125:$K$158</definedName>
    <definedName name="_xlnm.Print_Area" localSheetId="1">'C1-1 - 0,00-0,12'!$C$4:$J$76,'C1-1 - 0,00-0,12'!$C$82:$J$105,'C1-1 - 0,00-0,12'!$C$111:$K$158</definedName>
    <definedName name="_xlnm.Print_Titles" localSheetId="1">'C1-1 - 0,00-0,12'!$125:$125</definedName>
    <definedName name="_xlnm._FilterDatabase" localSheetId="2" hidden="1">'C1-2 - 0,12-0,613'!$C$126:$K$172</definedName>
    <definedName name="_xlnm.Print_Area" localSheetId="2">'C1-2 - 0,12-0,613'!$C$4:$J$76,'C1-2 - 0,12-0,613'!$C$82:$J$106,'C1-2 - 0,12-0,613'!$C$112:$K$172</definedName>
    <definedName name="_xlnm.Print_Titles" localSheetId="2">'C1-2 - 0,12-0,613'!$126:$126</definedName>
    <definedName name="_xlnm._FilterDatabase" localSheetId="3" hidden="1">'C1667-1 - 0,00-0,768'!$C$126:$K$251</definedName>
    <definedName name="_xlnm.Print_Area" localSheetId="3">'C1667-1 - 0,00-0,768'!$C$4:$J$76,'C1667-1 - 0,00-0,768'!$C$82:$J$106,'C1667-1 - 0,00-0,768'!$C$112:$K$251</definedName>
    <definedName name="_xlnm.Print_Titles" localSheetId="3">'C1667-1 - 0,00-0,768'!$126:$126</definedName>
  </definedNames>
  <calcPr/>
</workbook>
</file>

<file path=xl/calcChain.xml><?xml version="1.0" encoding="utf-8"?>
<calcChain xmlns="http://schemas.openxmlformats.org/spreadsheetml/2006/main">
  <c i="4" l="1" r="J39"/>
  <c r="J38"/>
  <c i="1" r="AY99"/>
  <c i="4" r="J37"/>
  <c i="1" r="AX99"/>
  <c i="4"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T238"/>
  <c r="R239"/>
  <c r="R238"/>
  <c r="P239"/>
  <c r="P238"/>
  <c r="BI234"/>
  <c r="BH234"/>
  <c r="BG234"/>
  <c r="BF234"/>
  <c r="T234"/>
  <c r="T233"/>
  <c r="R234"/>
  <c r="R233"/>
  <c r="P234"/>
  <c r="P233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14"/>
  <c r="BH214"/>
  <c r="BG214"/>
  <c r="BF214"/>
  <c r="T214"/>
  <c r="R214"/>
  <c r="P214"/>
  <c r="BI206"/>
  <c r="BH206"/>
  <c r="BG206"/>
  <c r="BF206"/>
  <c r="T206"/>
  <c r="R206"/>
  <c r="P206"/>
  <c r="BI198"/>
  <c r="BH198"/>
  <c r="BG198"/>
  <c r="BF198"/>
  <c r="T198"/>
  <c r="R198"/>
  <c r="P198"/>
  <c r="BI190"/>
  <c r="BH190"/>
  <c r="BG190"/>
  <c r="BF190"/>
  <c r="T190"/>
  <c r="R190"/>
  <c r="P190"/>
  <c r="BI186"/>
  <c r="BH186"/>
  <c r="BG186"/>
  <c r="BF186"/>
  <c r="T186"/>
  <c r="R186"/>
  <c r="P186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6"/>
  <c r="BH176"/>
  <c r="BG176"/>
  <c r="BF176"/>
  <c r="T176"/>
  <c r="R176"/>
  <c r="P176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62"/>
  <c r="BH162"/>
  <c r="BG162"/>
  <c r="BF162"/>
  <c r="T162"/>
  <c r="R162"/>
  <c r="P162"/>
  <c r="BI158"/>
  <c r="BH158"/>
  <c r="BG158"/>
  <c r="BF158"/>
  <c r="T158"/>
  <c r="R158"/>
  <c r="P158"/>
  <c r="BI152"/>
  <c r="BH152"/>
  <c r="BG152"/>
  <c r="BF152"/>
  <c r="T152"/>
  <c r="R152"/>
  <c r="P152"/>
  <c r="BI151"/>
  <c r="BH151"/>
  <c r="BG151"/>
  <c r="BF151"/>
  <c r="T151"/>
  <c r="R151"/>
  <c r="P151"/>
  <c r="BI147"/>
  <c r="BH147"/>
  <c r="BG147"/>
  <c r="BF147"/>
  <c r="T147"/>
  <c r="R147"/>
  <c r="P147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F121"/>
  <c r="E119"/>
  <c r="F91"/>
  <c r="E89"/>
  <c r="J26"/>
  <c r="E26"/>
  <c r="J124"/>
  <c r="J25"/>
  <c r="J23"/>
  <c r="E23"/>
  <c r="J123"/>
  <c r="J22"/>
  <c r="J20"/>
  <c r="E20"/>
  <c r="F124"/>
  <c r="J19"/>
  <c r="J17"/>
  <c r="E17"/>
  <c r="F93"/>
  <c r="J16"/>
  <c r="J14"/>
  <c r="J91"/>
  <c r="E7"/>
  <c r="E85"/>
  <c i="3" r="J39"/>
  <c r="J38"/>
  <c i="1" r="AY97"/>
  <c i="3" r="J37"/>
  <c i="1" r="AX97"/>
  <c i="3"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T159"/>
  <c r="R160"/>
  <c r="R159"/>
  <c r="P160"/>
  <c r="P159"/>
  <c r="BI158"/>
  <c r="BH158"/>
  <c r="BG158"/>
  <c r="BF158"/>
  <c r="T158"/>
  <c r="T157"/>
  <c r="R158"/>
  <c r="R157"/>
  <c r="P158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F121"/>
  <c r="E119"/>
  <c r="F91"/>
  <c r="E89"/>
  <c r="J26"/>
  <c r="E26"/>
  <c r="J124"/>
  <c r="J25"/>
  <c r="J23"/>
  <c r="E23"/>
  <c r="J93"/>
  <c r="J22"/>
  <c r="J20"/>
  <c r="E20"/>
  <c r="F124"/>
  <c r="J19"/>
  <c r="J17"/>
  <c r="E17"/>
  <c r="F93"/>
  <c r="J16"/>
  <c r="J14"/>
  <c r="J121"/>
  <c r="E7"/>
  <c r="E85"/>
  <c i="2" r="J39"/>
  <c r="J38"/>
  <c i="1" r="AY96"/>
  <c i="2" r="J37"/>
  <c i="1" r="AX96"/>
  <c i="2"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T145"/>
  <c r="R146"/>
  <c r="R145"/>
  <c r="P146"/>
  <c r="P145"/>
  <c r="BI144"/>
  <c r="BH144"/>
  <c r="BG144"/>
  <c r="BF144"/>
  <c r="T144"/>
  <c r="T143"/>
  <c r="R144"/>
  <c r="R143"/>
  <c r="P144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20"/>
  <c r="E118"/>
  <c r="F91"/>
  <c r="E89"/>
  <c r="J26"/>
  <c r="E26"/>
  <c r="J94"/>
  <c r="J25"/>
  <c r="J23"/>
  <c r="E23"/>
  <c r="J122"/>
  <c r="J22"/>
  <c r="J20"/>
  <c r="E20"/>
  <c r="F123"/>
  <c r="J19"/>
  <c r="J17"/>
  <c r="E17"/>
  <c r="F122"/>
  <c r="J16"/>
  <c r="J14"/>
  <c r="J120"/>
  <c r="E7"/>
  <c r="E85"/>
  <c i="1" r="L90"/>
  <c r="AM90"/>
  <c r="AM89"/>
  <c r="L89"/>
  <c r="AM87"/>
  <c r="L87"/>
  <c r="L85"/>
  <c r="L84"/>
  <c i="4" r="J250"/>
  <c r="J248"/>
  <c r="BK247"/>
  <c r="J245"/>
  <c r="BK244"/>
  <c r="J241"/>
  <c r="J239"/>
  <c r="J228"/>
  <c r="BK214"/>
  <c r="BK206"/>
  <c r="BK182"/>
  <c r="BK181"/>
  <c r="BK180"/>
  <c r="J170"/>
  <c r="BK166"/>
  <c r="J162"/>
  <c r="BK158"/>
  <c r="BK147"/>
  <c r="BK132"/>
  <c i="3" r="BK172"/>
  <c r="BK171"/>
  <c r="J154"/>
  <c r="BK146"/>
  <c r="J145"/>
  <c r="J144"/>
  <c i="2" r="BK151"/>
  <c r="BK144"/>
  <c r="BK138"/>
  <c r="BK132"/>
  <c r="J130"/>
  <c i="4" r="BK251"/>
  <c r="BK250"/>
  <c r="J249"/>
  <c r="BK248"/>
  <c r="J243"/>
  <c r="J242"/>
  <c r="BK241"/>
  <c r="BK239"/>
  <c r="BK234"/>
  <c r="J229"/>
  <c r="BK228"/>
  <c r="J227"/>
  <c r="J225"/>
  <c r="J223"/>
  <c r="BK198"/>
  <c r="J190"/>
  <c r="J186"/>
  <c r="J176"/>
  <c r="BK170"/>
  <c r="J167"/>
  <c r="J163"/>
  <c r="BK162"/>
  <c r="J151"/>
  <c r="BK137"/>
  <c r="J132"/>
  <c i="3" r="J172"/>
  <c r="J171"/>
  <c r="BK170"/>
  <c r="BK164"/>
  <c r="BK156"/>
  <c r="J155"/>
  <c r="BK141"/>
  <c r="BK135"/>
  <c i="2" r="J158"/>
  <c r="J157"/>
  <c r="J155"/>
  <c r="J148"/>
  <c r="J146"/>
  <c r="J140"/>
  <c i="4" r="J251"/>
  <c r="BK249"/>
  <c r="J247"/>
  <c r="BK245"/>
  <c r="J244"/>
  <c r="BK243"/>
  <c r="BK242"/>
  <c r="J234"/>
  <c r="BK229"/>
  <c r="BK227"/>
  <c r="J226"/>
  <c r="BK225"/>
  <c r="J224"/>
  <c r="J198"/>
  <c r="J180"/>
  <c r="BK176"/>
  <c r="BK167"/>
  <c r="J166"/>
  <c r="BK152"/>
  <c r="BK151"/>
  <c r="J147"/>
  <c r="J141"/>
  <c r="J137"/>
  <c r="BK133"/>
  <c r="J129"/>
  <c i="3" r="J168"/>
  <c r="J166"/>
  <c r="BK165"/>
  <c r="BK162"/>
  <c r="BK160"/>
  <c r="BK154"/>
  <c r="J151"/>
  <c r="J149"/>
  <c r="BK147"/>
  <c r="J146"/>
  <c r="J137"/>
  <c r="J133"/>
  <c r="J132"/>
  <c i="2" r="BK158"/>
  <c r="J144"/>
  <c r="J142"/>
  <c r="J141"/>
  <c r="J139"/>
  <c r="J129"/>
  <c i="1" r="AS98"/>
  <c i="4" r="BK226"/>
  <c r="BK224"/>
  <c r="BK223"/>
  <c r="J214"/>
  <c r="J206"/>
  <c r="BK190"/>
  <c r="BK186"/>
  <c r="J182"/>
  <c r="J181"/>
  <c r="BK163"/>
  <c r="J152"/>
  <c r="J133"/>
  <c i="3" r="BK169"/>
  <c r="BK166"/>
  <c r="J165"/>
  <c r="J164"/>
  <c r="BK163"/>
  <c r="J153"/>
  <c r="J138"/>
  <c i="2" r="BK155"/>
  <c r="BK146"/>
  <c r="BK141"/>
  <c r="BK139"/>
  <c r="BK133"/>
  <c r="BK129"/>
  <c i="1" r="AS95"/>
  <c i="4" r="J158"/>
  <c r="BK141"/>
  <c r="BK129"/>
  <c i="3" r="J170"/>
  <c r="BK168"/>
  <c r="BK158"/>
  <c r="J156"/>
  <c r="BK152"/>
  <c r="J152"/>
  <c r="BK148"/>
  <c r="J141"/>
  <c r="BK136"/>
  <c r="J135"/>
  <c r="J134"/>
  <c r="J129"/>
  <c i="2" r="BK157"/>
  <c r="J156"/>
  <c r="BK152"/>
  <c r="J137"/>
  <c r="J132"/>
  <c r="BK130"/>
  <c r="BK128"/>
  <c i="3" r="J169"/>
  <c r="J163"/>
  <c r="J158"/>
  <c r="BK155"/>
  <c r="BK153"/>
  <c r="BK151"/>
  <c r="BK145"/>
  <c r="BK129"/>
  <c i="2" r="BK156"/>
  <c r="BK154"/>
  <c r="BK148"/>
  <c r="J136"/>
  <c r="BK131"/>
  <c i="3" r="J162"/>
  <c r="J160"/>
  <c r="J147"/>
  <c r="BK144"/>
  <c r="BK137"/>
  <c r="J136"/>
  <c r="BK133"/>
  <c r="BK132"/>
  <c i="2" r="J154"/>
  <c r="J152"/>
  <c r="BK150"/>
  <c r="J150"/>
  <c r="BK149"/>
  <c r="J149"/>
  <c r="BK140"/>
  <c r="J138"/>
  <c r="BK137"/>
  <c r="BK136"/>
  <c r="J133"/>
  <c r="J128"/>
  <c i="3" r="BK149"/>
  <c r="J148"/>
  <c r="BK138"/>
  <c r="BK134"/>
  <c i="2" r="J151"/>
  <c r="BK142"/>
  <c r="J131"/>
  <c l="1" r="T135"/>
  <c r="BK153"/>
  <c r="J153"/>
  <c r="J104"/>
  <c r="T127"/>
  <c r="R147"/>
  <c r="P127"/>
  <c r="T153"/>
  <c i="3" r="BK140"/>
  <c r="J140"/>
  <c r="J100"/>
  <c r="R150"/>
  <c i="2" r="BK135"/>
  <c r="J135"/>
  <c r="J100"/>
  <c r="T147"/>
  <c i="3" r="BK128"/>
  <c r="J128"/>
  <c r="J99"/>
  <c r="P140"/>
  <c r="P150"/>
  <c r="R161"/>
  <c r="P167"/>
  <c i="2" r="P135"/>
  <c r="P147"/>
  <c i="3" r="P128"/>
  <c r="T150"/>
  <c r="BK167"/>
  <c r="J167"/>
  <c r="J105"/>
  <c i="2" r="BK127"/>
  <c r="J127"/>
  <c r="J99"/>
  <c r="R127"/>
  <c r="P153"/>
  <c i="3" r="T128"/>
  <c r="BK150"/>
  <c r="J150"/>
  <c r="J101"/>
  <c r="R167"/>
  <c i="4" r="P128"/>
  <c r="BK169"/>
  <c r="J169"/>
  <c r="J100"/>
  <c r="T169"/>
  <c r="BK222"/>
  <c r="J222"/>
  <c r="J101"/>
  <c r="P222"/>
  <c r="R222"/>
  <c r="T222"/>
  <c r="BK240"/>
  <c r="J240"/>
  <c r="J104"/>
  <c r="P240"/>
  <c r="R240"/>
  <c r="T240"/>
  <c r="BK246"/>
  <c r="J246"/>
  <c r="J105"/>
  <c r="P246"/>
  <c i="2" r="R135"/>
  <c r="R153"/>
  <c i="3" r="R128"/>
  <c r="R127"/>
  <c r="R140"/>
  <c r="BK161"/>
  <c r="J161"/>
  <c r="J104"/>
  <c r="P161"/>
  <c r="T167"/>
  <c i="4" r="R128"/>
  <c r="R246"/>
  <c i="2" r="BK147"/>
  <c r="J147"/>
  <c r="J103"/>
  <c i="3" r="T140"/>
  <c r="T161"/>
  <c i="4" r="BK128"/>
  <c r="J128"/>
  <c r="J99"/>
  <c r="T128"/>
  <c r="T127"/>
  <c r="P169"/>
  <c r="R169"/>
  <c r="T246"/>
  <c i="2" r="E114"/>
  <c r="J123"/>
  <c r="BE133"/>
  <c r="BE136"/>
  <c r="BE139"/>
  <c i="3" r="J94"/>
  <c r="J123"/>
  <c r="BE145"/>
  <c i="4" r="J121"/>
  <c i="2" r="F93"/>
  <c r="BE146"/>
  <c r="BE149"/>
  <c r="BE151"/>
  <c r="BE156"/>
  <c r="BE157"/>
  <c i="3" r="E115"/>
  <c r="BE156"/>
  <c r="BE158"/>
  <c i="4" r="BE166"/>
  <c i="2" r="F94"/>
  <c r="BE129"/>
  <c r="BE130"/>
  <c i="3" r="BE133"/>
  <c r="BE141"/>
  <c r="BE144"/>
  <c r="BE148"/>
  <c r="BE160"/>
  <c r="BE165"/>
  <c i="2" r="J93"/>
  <c r="BE142"/>
  <c r="BK145"/>
  <c r="J145"/>
  <c r="J102"/>
  <c i="3" r="BE138"/>
  <c r="BE153"/>
  <c r="BE154"/>
  <c r="BE155"/>
  <c r="BE166"/>
  <c r="BE172"/>
  <c i="4" r="E115"/>
  <c r="BE132"/>
  <c r="BE137"/>
  <c r="BE242"/>
  <c i="2" r="J91"/>
  <c r="BE138"/>
  <c r="BK143"/>
  <c r="J143"/>
  <c r="J101"/>
  <c i="3" r="F94"/>
  <c r="BE136"/>
  <c r="BE170"/>
  <c r="BE171"/>
  <c i="4" r="F94"/>
  <c r="F123"/>
  <c r="BE129"/>
  <c r="BE151"/>
  <c r="BE162"/>
  <c r="BE180"/>
  <c r="BE186"/>
  <c r="BE198"/>
  <c r="BE214"/>
  <c i="2" r="BE140"/>
  <c r="BE148"/>
  <c r="BE155"/>
  <c r="BE158"/>
  <c i="3" r="J91"/>
  <c r="F123"/>
  <c r="BE163"/>
  <c r="BE164"/>
  <c r="BK159"/>
  <c r="J159"/>
  <c r="J103"/>
  <c i="4" r="J93"/>
  <c r="BE141"/>
  <c r="BE158"/>
  <c r="BE170"/>
  <c r="BE181"/>
  <c r="BE182"/>
  <c r="BE190"/>
  <c r="BE223"/>
  <c r="BE226"/>
  <c r="BE229"/>
  <c r="BE243"/>
  <c r="BE244"/>
  <c r="BE245"/>
  <c r="BE250"/>
  <c r="BK233"/>
  <c r="J233"/>
  <c r="J102"/>
  <c r="BK238"/>
  <c r="J238"/>
  <c r="J103"/>
  <c i="2" r="BE132"/>
  <c r="BE144"/>
  <c r="BE152"/>
  <c r="BE154"/>
  <c i="3" r="BE129"/>
  <c r="BE134"/>
  <c r="BE137"/>
  <c r="BE146"/>
  <c r="BE147"/>
  <c r="BE149"/>
  <c r="BE152"/>
  <c r="BE168"/>
  <c r="BE169"/>
  <c i="4" r="J94"/>
  <c r="BE147"/>
  <c r="BE152"/>
  <c r="BE163"/>
  <c r="BE206"/>
  <c r="BE224"/>
  <c r="BE225"/>
  <c r="BE227"/>
  <c r="BE228"/>
  <c r="BE234"/>
  <c r="BE239"/>
  <c r="BE241"/>
  <c r="BE249"/>
  <c r="BE251"/>
  <c i="2" r="BE128"/>
  <c r="BE131"/>
  <c r="BE137"/>
  <c r="BE141"/>
  <c r="BE150"/>
  <c i="3" r="BE132"/>
  <c r="BE135"/>
  <c r="BE151"/>
  <c r="BE162"/>
  <c r="BK157"/>
  <c r="J157"/>
  <c r="J102"/>
  <c i="4" r="BE133"/>
  <c r="BE167"/>
  <c r="BE176"/>
  <c r="BE247"/>
  <c r="BE248"/>
  <c i="2" r="J36"/>
  <c i="1" r="AW96"/>
  <c i="2" r="F38"/>
  <c i="1" r="BC96"/>
  <c i="2" r="F36"/>
  <c i="1" r="BA96"/>
  <c i="3" r="F38"/>
  <c i="1" r="BC97"/>
  <c i="2" r="F39"/>
  <c i="1" r="BD96"/>
  <c i="4" r="J36"/>
  <c i="1" r="AW99"/>
  <c r="AS94"/>
  <c i="2" r="F37"/>
  <c i="1" r="BB96"/>
  <c i="3" r="F39"/>
  <c i="1" r="BD97"/>
  <c i="4" r="F39"/>
  <c i="1" r="BD99"/>
  <c r="BD98"/>
  <c i="3" r="J36"/>
  <c i="1" r="AW97"/>
  <c i="3" r="F36"/>
  <c i="1" r="BA97"/>
  <c i="4" r="F36"/>
  <c i="1" r="BA99"/>
  <c r="BA98"/>
  <c r="AW98"/>
  <c i="4" r="F38"/>
  <c i="1" r="BC99"/>
  <c r="BC98"/>
  <c r="AY98"/>
  <c i="3" r="F37"/>
  <c i="1" r="BB97"/>
  <c i="4" r="F37"/>
  <c i="1" r="BB99"/>
  <c r="BB98"/>
  <c r="AX98"/>
  <c i="4" l="1" r="R127"/>
  <c r="P127"/>
  <c i="1" r="AU99"/>
  <c i="3" r="T127"/>
  <c i="2" r="R126"/>
  <c r="T126"/>
  <c i="3" r="P127"/>
  <c i="1" r="AU97"/>
  <c i="2" r="P126"/>
  <c i="1" r="AU96"/>
  <c i="2" r="BK126"/>
  <c r="J126"/>
  <c r="J98"/>
  <c i="3" r="BK127"/>
  <c r="J127"/>
  <c i="4" r="BK127"/>
  <c r="J127"/>
  <c r="J32"/>
  <c i="1" r="AG99"/>
  <c r="AG98"/>
  <c i="2" r="F35"/>
  <c i="1" r="AZ96"/>
  <c i="4" r="F35"/>
  <c i="1" r="AZ99"/>
  <c r="AZ98"/>
  <c r="AV98"/>
  <c r="AT98"/>
  <c r="AU98"/>
  <c i="3" r="J32"/>
  <c i="1" r="AG97"/>
  <c r="BD95"/>
  <c r="BD94"/>
  <c r="W33"/>
  <c i="3" r="F35"/>
  <c i="1" r="AZ97"/>
  <c i="2" r="J35"/>
  <c i="1" r="AV96"/>
  <c r="AT96"/>
  <c r="BC95"/>
  <c r="AY95"/>
  <c r="BA95"/>
  <c r="AW95"/>
  <c r="BB95"/>
  <c r="AX95"/>
  <c i="3" r="J35"/>
  <c i="1" r="AV97"/>
  <c r="AT97"/>
  <c i="4" r="J35"/>
  <c i="1" r="AV99"/>
  <c r="AT99"/>
  <c i="3" l="1" r="J41"/>
  <c i="4" r="J41"/>
  <c i="1" r="AN99"/>
  <c i="3" r="J98"/>
  <c i="4" r="J98"/>
  <c i="1" r="AN98"/>
  <c r="AN97"/>
  <c r="BC94"/>
  <c r="AY94"/>
  <c r="BB94"/>
  <c r="W31"/>
  <c r="BA94"/>
  <c r="W30"/>
  <c r="AZ95"/>
  <c r="AV95"/>
  <c r="AT95"/>
  <c r="AU95"/>
  <c r="AU94"/>
  <c i="2" r="J32"/>
  <c i="1" r="AG96"/>
  <c r="AN96"/>
  <c i="2" l="1" r="J41"/>
  <c i="1" r="AW94"/>
  <c r="AK30"/>
  <c r="AZ94"/>
  <c r="AV94"/>
  <c r="AK29"/>
  <c r="AX94"/>
  <c r="AG95"/>
  <c r="AN95"/>
  <c r="W32"/>
  <c l="1" r="AT94"/>
  <c r="W29"/>
  <c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<sst xmlns="http://schemas.openxmlformats.org/spreadsheetml/2006/main">
  <si>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</si>
  <si>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</si>
  <si>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</si>
  <si>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</si>
  <si>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</si>
  <si>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{f06f25e3-4109-4d63-867a-02e2dfce96a5}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</si>
  <si>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</si>
  <si>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</si>
  <si>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</si>
  <si>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</si>
  <si>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</si>
  <si>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</si>
  <si>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</si>
  <si>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</si>
  <si>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GE16/04/01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</si>
  <si>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</si>
  <si>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</si>
  <si>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Polní cesty v k.ú. Křenov u Kájova</t>
  </si>
  <si>
    <t>KSO:</t>
  </si>
  <si>
    <t>CC-CZ:</t>
  </si>
  <si>
    <t>Místo:</t>
  </si>
  <si>
    <t xml:space="preserve"> </t>
  </si>
  <si>
    <t>Datum:</t>
  </si>
  <si>
    <t>25. 3. 2021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</si>
  <si>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</si>
  <si>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</si>
  <si>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</si>
  <si>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</si>
  <si>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</si>
  <si>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</si>
  <si>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</si>
  <si>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</si>
  <si>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</si>
  <si>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</si>
  <si>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</si>
  <si>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</si>
  <si>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</si>
  <si>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</si>
  <si>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</si>
  <si>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</si>
  <si>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</si>
  <si>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</si>
  <si>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</si>
  <si>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</si>
  <si>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</si>
  <si>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</si>
  <si>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</si>
  <si>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</si>
  <si>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</si>
  <si>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</si>
  <si>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</si>
  <si>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</si>
  <si>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</si>
  <si>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</si>
  <si>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</si>
  <si>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</si>
  <si>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</si>
  <si>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</si>
  <si>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</si>
  <si>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</si>
  <si>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</si>
  <si>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</si>
  <si>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</si>
  <si>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</si>
  <si>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</si>
  <si>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</si>
  <si>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</si>
  <si>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</si>
  <si>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</si>
  <si>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</si>
  <si>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</si>
  <si>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</si>
  <si>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</si>
  <si>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</si>
  <si>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</si>
  <si>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</si>
  <si>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</si>
  <si>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</si>
  <si>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POLNÍ CESTA - C1</t>
  </si>
  <si>
    <t>STA</t>
  </si>
  <si>
    <t>1</t>
  </si>
  <si>
    <t>{29d6a5b1-84e4-4913-994b-c9c039c2b099}</t>
  </si>
  <si>
    <t>2</t>
  </si>
  <si>
    <t>/</t>
  </si>
  <si>
    <t>C1-1</t>
  </si>
  <si>
    <t>0,00-0,12</t>
  </si>
  <si>
    <t>Soupis</t>
  </si>
  <si>
    <t>{fb789f8c-b27c-4aae-aeb4-23f1740381ef}</t>
  </si>
  <si>
    <t>C1-2</t>
  </si>
  <si>
    <t>0,12-0,613</t>
  </si>
  <si>
    <t>{79421b54-7c5a-4024-aa7f-9c5858e4dd8c}</t>
  </si>
  <si>
    <t>SO 02</t>
  </si>
  <si>
    <t>POLNÍ CESTA - C1667</t>
  </si>
  <si>
    <t>{c5936c95-e171-4eae-a09a-daeea0c3dd9d}</t>
  </si>
  <si>
    <t>C1667-1</t>
  </si>
  <si>
    <t>0,00-0,768</t>
  </si>
  <si>
    <t>{bf0794ae-6095-4eca-8ac9-9353d4bf9286}</t>
  </si>
  <si>
    <t>KRYCÍ LIST SOUPISU PRACÍ</t>
  </si>
  <si>
    <t>Objekt:</t>
  </si>
  <si>
    <t>SO 01 - POLNÍ CESTA - C1</t>
  </si>
  <si>
    <t>Soupis:</t>
  </si>
  <si>
    <t>C1-1 - 0,00-0,12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</si>
  <si>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</si>
  <si>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</si>
  <si>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</si>
  <si>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</si>
  <si>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</si>
  <si>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</si>
  <si>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5 - Komunikace</t>
  </si>
  <si>
    <t>93 - Dokončovací práce inženýrských staveb</t>
  </si>
  <si>
    <t>99 - Staveništní přesun hmot</t>
  </si>
  <si>
    <t>D96 - Přesuny suti a vybouraných hmot</t>
  </si>
  <si>
    <t>ON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</si>
  <si>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</si>
  <si>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</si>
  <si>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</si>
  <si>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</si>
  <si>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</si>
  <si>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</si>
  <si>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</si>
  <si>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</si>
  <si>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</si>
  <si>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</si>
  <si>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</si>
  <si>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</si>
  <si>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</si>
  <si>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</si>
  <si>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</si>
  <si>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</si>
  <si>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113151214</t>
  </si>
  <si>
    <t>Frézování živičného krytu tl 50 mm pruh š 0,5 m pl do 500 m2 bez překážek v trase</t>
  </si>
  <si>
    <t>m2</t>
  </si>
  <si>
    <t>CS ÚRS 2021 01</t>
  </si>
  <si>
    <t>4</t>
  </si>
  <si>
    <t>122252203</t>
  </si>
  <si>
    <t>Odkopávky a prokopávky nezapažené pro silnice a dálnice v hornině třídy těžitelnosti I objem do 100 m3 strojně</t>
  </si>
  <si>
    <t>m3</t>
  </si>
  <si>
    <t>3</t>
  </si>
  <si>
    <t>181101102</t>
  </si>
  <si>
    <t>Úprava pláně v hornině třídy těžitelnosti I, skupiny 1 až 3 se zhutněním strojně</t>
  </si>
  <si>
    <t>8</t>
  </si>
  <si>
    <t>162751117</t>
  </si>
  <si>
    <t>Vodorovné přemístění do 10000 m výkopku/sypaniny z horniny třídy těžitelnosti I, skupiny 1 až 3</t>
  </si>
  <si>
    <t>10</t>
  </si>
  <si>
    <t>5</t>
  </si>
  <si>
    <t>171201201</t>
  </si>
  <si>
    <t>Uložení sypaniny na skládky nebo meziskládky</t>
  </si>
  <si>
    <t>12</t>
  </si>
  <si>
    <t>6</t>
  </si>
  <si>
    <t>199000002</t>
  </si>
  <si>
    <t>Poplatek za uložení zeminy a kamení na recyklační skládce (skládkovné) kód odpadu 17 05 04</t>
  </si>
  <si>
    <t>t</t>
  </si>
  <si>
    <t>14</t>
  </si>
  <si>
    <t>VV</t>
  </si>
  <si>
    <t>5,59*1,9 'Přepočtené koeficientem množství</t>
  </si>
  <si>
    <t>Komunikace</t>
  </si>
  <si>
    <t>7</t>
  </si>
  <si>
    <t>569251111</t>
  </si>
  <si>
    <t>Zpevnění krajnic štěrkopískem nebo kamenivem těženým tl 150 mm</t>
  </si>
  <si>
    <t>16</t>
  </si>
  <si>
    <t>564861111</t>
  </si>
  <si>
    <t>Podklad ze štěrkodrtě ŠD tl 200 mm</t>
  </si>
  <si>
    <t>18</t>
  </si>
  <si>
    <t>9</t>
  </si>
  <si>
    <t>567122112</t>
  </si>
  <si>
    <t>Podklad ze směsi stmelené cementem SC C 8/10 (KSC I) tl 130 mm</t>
  </si>
  <si>
    <t>20</t>
  </si>
  <si>
    <t>573111111</t>
  </si>
  <si>
    <t>Postřik živičný infiltrační s posypem z asfaltu množství 0,60 kg/m2</t>
  </si>
  <si>
    <t>22</t>
  </si>
  <si>
    <t>11</t>
  </si>
  <si>
    <t>565131111</t>
  </si>
  <si>
    <t>Vyrovnání povrchu dosavadních podkladů obalovaným kamenivem ACP (OK) tl 50 mm</t>
  </si>
  <si>
    <t>24</t>
  </si>
  <si>
    <t>573211111</t>
  </si>
  <si>
    <t>Postřik živičný spojovací z asfaltu v množství 0,60 kg/m2</t>
  </si>
  <si>
    <t>26</t>
  </si>
  <si>
    <t>13</t>
  </si>
  <si>
    <t>577145121</t>
  </si>
  <si>
    <t>Asfaltový beton vrstva obrusná ACO 16 (ABH) tl 50 mm š přes 3 m z nemodifikovaného asfaltu</t>
  </si>
  <si>
    <t>28</t>
  </si>
  <si>
    <t>93</t>
  </si>
  <si>
    <t>Dokončovací práce inženýrských staveb</t>
  </si>
  <si>
    <t>938909612</t>
  </si>
  <si>
    <t>Odstranění nánosu na krajnicích tl do 200 mm</t>
  </si>
  <si>
    <t>30</t>
  </si>
  <si>
    <t>99</t>
  </si>
  <si>
    <t>Staveništní přesun hmot</t>
  </si>
  <si>
    <t>998225111</t>
  </si>
  <si>
    <t>Přesun hmot pro pozemní komunikace s krytem z kamene, monolitickým betonovým nebo živičným</t>
  </si>
  <si>
    <t>32</t>
  </si>
  <si>
    <t>D96</t>
  </si>
  <si>
    <t>Přesuny suti a vybouraných hmot</t>
  </si>
  <si>
    <t>997221611</t>
  </si>
  <si>
    <t>Nakládání suti na dopravní prostředky pro vodorovnou dopravu</t>
  </si>
  <si>
    <t>34</t>
  </si>
  <si>
    <t>17</t>
  </si>
  <si>
    <t>997013501</t>
  </si>
  <si>
    <t>Odvoz suti a vybouraných hmot na skládku nebo meziskládku do 1 km se složením</t>
  </si>
  <si>
    <t>36</t>
  </si>
  <si>
    <t>997013509</t>
  </si>
  <si>
    <t>Příplatek k odvozu suti a vybouraných hmot na skládku ZKD 1 km přes 1 km</t>
  </si>
  <si>
    <t>38</t>
  </si>
  <si>
    <t>19</t>
  </si>
  <si>
    <t>979093111</t>
  </si>
  <si>
    <t>Uložení suti na skládku bez zhutnění</t>
  </si>
  <si>
    <t>40</t>
  </si>
  <si>
    <t>997013871</t>
  </si>
  <si>
    <t xml:space="preserve">Poplatek za uložení stavebního odpadu na recyklační skládce (skládkovné) směsného stavebního a demoličního kód odpadu  17 09 04</t>
  </si>
  <si>
    <t>42</t>
  </si>
  <si>
    <t>ON</t>
  </si>
  <si>
    <t>Ostatní náklady</t>
  </si>
  <si>
    <t>ON001</t>
  </si>
  <si>
    <t>Dopravní opatření</t>
  </si>
  <si>
    <t>kpl</t>
  </si>
  <si>
    <t>44</t>
  </si>
  <si>
    <t>ON002</t>
  </si>
  <si>
    <t>Geodetické zaměření</t>
  </si>
  <si>
    <t>46</t>
  </si>
  <si>
    <t>23</t>
  </si>
  <si>
    <t>ON003</t>
  </si>
  <si>
    <t>Projektová dokumentace skutečného provedení</t>
  </si>
  <si>
    <t>48</t>
  </si>
  <si>
    <t>ON004</t>
  </si>
  <si>
    <t>Geologické zkoušky</t>
  </si>
  <si>
    <t>50</t>
  </si>
  <si>
    <t>25</t>
  </si>
  <si>
    <t>ON005</t>
  </si>
  <si>
    <t>Ostatní práce a dodávky výše neuvedené</t>
  </si>
  <si>
    <t>52</t>
  </si>
  <si>
    <t>C1-2 - 0,12-0,613</t>
  </si>
  <si>
    <t>91 - Doplňující práce na komunikaci</t>
  </si>
  <si>
    <t>184807111</t>
  </si>
  <si>
    <t>Ochrana stromu bedněním - zřízení</t>
  </si>
  <si>
    <t>0,5*2*4*74</t>
  </si>
  <si>
    <t>Součet</t>
  </si>
  <si>
    <t>184807112</t>
  </si>
  <si>
    <t>Ochrana stromu bedněním - odstranění</t>
  </si>
  <si>
    <t>113154123</t>
  </si>
  <si>
    <t>Frézování živičného krytu tl 50 mm pruh š 1 m pl do 500 m2 bez překážek v trase</t>
  </si>
  <si>
    <t>181152302</t>
  </si>
  <si>
    <t>Úprava pláně pro silnice a dálnice v zářezech se zhutněním</t>
  </si>
  <si>
    <t>171201231</t>
  </si>
  <si>
    <t>70,95*1,9 'Přepočtené koeficientem množství</t>
  </si>
  <si>
    <t>493*0,5*2</t>
  </si>
  <si>
    <t>91</t>
  </si>
  <si>
    <t>Doplňující práce na komunikaci</t>
  </si>
  <si>
    <t>914511112</t>
  </si>
  <si>
    <t>Montáž sloupku dopravních značek délky do 3,5 m s betonovým základem a patkou</t>
  </si>
  <si>
    <t>kus</t>
  </si>
  <si>
    <t>404421100000</t>
  </si>
  <si>
    <t>Sloupek k dopravnímu značení žárově zinkováno</t>
  </si>
  <si>
    <t>914111111</t>
  </si>
  <si>
    <t>Montáž svislé dopravní značky do velikosti 1 m2 objímkami na sloupek nebo konzolu</t>
  </si>
  <si>
    <t>40444940.A</t>
  </si>
  <si>
    <t>Značka dopravní IS12a</t>
  </si>
  <si>
    <t>912211111</t>
  </si>
  <si>
    <t>Montáž směrového sloupku silničního plastového prosté uložení bez betonového základu</t>
  </si>
  <si>
    <t>91001</t>
  </si>
  <si>
    <t>Směrový sloupek Z11g</t>
  </si>
  <si>
    <t>54</t>
  </si>
  <si>
    <t>27</t>
  </si>
  <si>
    <t>56</t>
  </si>
  <si>
    <t>58</t>
  </si>
  <si>
    <t>29</t>
  </si>
  <si>
    <t>60</t>
  </si>
  <si>
    <t>62</t>
  </si>
  <si>
    <t>31</t>
  </si>
  <si>
    <t>64</t>
  </si>
  <si>
    <t>66</t>
  </si>
  <si>
    <t>33</t>
  </si>
  <si>
    <t>68</t>
  </si>
  <si>
    <t>SO 02 - POLNÍ CESTA - C1667</t>
  </si>
  <si>
    <t>C1667-1 - 0,00-0,768</t>
  </si>
  <si>
    <t>0,5*4*2*84</t>
  </si>
  <si>
    <t>113154113</t>
  </si>
  <si>
    <t xml:space="preserve">konstrukce 1 : </t>
  </si>
  <si>
    <t>1815</t>
  </si>
  <si>
    <t>113107211</t>
  </si>
  <si>
    <t>Odstranění podkladu z kameniva těženého tl 100 mm strojně pl přes 200 m2</t>
  </si>
  <si>
    <t>122252516</t>
  </si>
  <si>
    <t>Odkopávky a prokopávky zapažené pro silnice a dálnice v hornině třídy těžitelnosti I objem do 5000 m3 strojně</t>
  </si>
  <si>
    <t xml:space="preserve">konstrukce 2 : </t>
  </si>
  <si>
    <t>5911*0,25</t>
  </si>
  <si>
    <t xml:space="preserve">sjezdy : </t>
  </si>
  <si>
    <t>(11+19+88+3+16+57+6+21+16+14+19+32+17+27+29+10+6+24+26)*0,43</t>
  </si>
  <si>
    <t>129253101</t>
  </si>
  <si>
    <t>Čištění otevřených koryt vodotečí šíře dna do 5 m hl do 2,5 m v hornině třídy těžitelnosti I skupiny 3 strojně</t>
  </si>
  <si>
    <t xml:space="preserve">čištění příkopů : </t>
  </si>
  <si>
    <t>510*0,29</t>
  </si>
  <si>
    <t>129203109</t>
  </si>
  <si>
    <t>Příplatek za lepivost - čištění vodotečí v hor.3</t>
  </si>
  <si>
    <t>181951112</t>
  </si>
  <si>
    <t>(11+19+88+3+16+57+6+21+16+14+19+32+17+27+29+10+6+24+26)</t>
  </si>
  <si>
    <t>162551108</t>
  </si>
  <si>
    <t>Vodorovné přemístění do 3000 m výkopku/sypaniny z horniny třídy těžitelnosti I, skupiny 1 až 3</t>
  </si>
  <si>
    <t xml:space="preserve"> recyklát na mezideponii a zpět : </t>
  </si>
  <si>
    <t>1815*0,05*2</t>
  </si>
  <si>
    <t>167151101</t>
  </si>
  <si>
    <t>Nakládání výkopku z hornin třídy těžitelnosti I, skupiny 1 až 3 do 100 m3</t>
  </si>
  <si>
    <t>1667,38+147,9</t>
  </si>
  <si>
    <t>1815,28*1,9 'Přepočtené koeficientem množství</t>
  </si>
  <si>
    <t>567531131</t>
  </si>
  <si>
    <t>Recyklace podkladu za studena na místě - rozpojení a reprofilace tl 250 mm plochy do 6000 m2</t>
  </si>
  <si>
    <t>5911</t>
  </si>
  <si>
    <t xml:space="preserve">příplatek do hloubky : </t>
  </si>
  <si>
    <t>566111243</t>
  </si>
  <si>
    <t>Příplatek za aplikaci pojiva , pl. do 5000 m</t>
  </si>
  <si>
    <t>58935160</t>
  </si>
  <si>
    <t>Hydraulické stabilizační pojivo do asf.recyklátu</t>
  </si>
  <si>
    <t>917862111</t>
  </si>
  <si>
    <t>Osazení stojat. obrub.bet. s opěrou,lože z C 12/15 včetně obrubníku ABO 2 - 15 100/15/25</t>
  </si>
  <si>
    <t>m</t>
  </si>
  <si>
    <t xml:space="preserve">snížená obruba : </t>
  </si>
  <si>
    <t>5,18+9,1+3,2+5,2</t>
  </si>
  <si>
    <t xml:space="preserve">čištění krajinc : </t>
  </si>
  <si>
    <t>768*0,5*2</t>
  </si>
  <si>
    <t>70</t>
  </si>
  <si>
    <t>35</t>
  </si>
  <si>
    <t>72</t>
  </si>
  <si>
    <t>74</t>
  </si>
  <si>
    <t>37</t>
  </si>
  <si>
    <t>76</t>
  </si>
  <si>
    <t>78</t>
  </si>
  <si>
    <t>39</t>
  </si>
  <si>
    <t>80</t>
  </si>
  <si>
    <t>82</t>
  </si>
  <si>
    <t>41</t>
  </si>
  <si>
    <t>84</t>
  </si>
  <si>
    <t>86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</si>
</sst>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29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GE16/04/01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Polní cesty v k.ú. Křenov u Kájova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25. 3. 2021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ROUND(AG95+AG98,2)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ROUND(AS95+AS98,2)</f>
        <v>0</v>
      </c>
      <c r="AT94" s="113">
        <f>ROUND(SUM(AV94:AW94),2)</f>
        <v>0</v>
      </c>
      <c r="AU94" s="114">
        <f>ROUND(AU95+AU98,5)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ROUND(AZ95+AZ98,2)</f>
        <v>0</v>
      </c>
      <c r="BA94" s="113">
        <f>ROUND(BA95+BA98,2)</f>
        <v>0</v>
      </c>
      <c r="BB94" s="113">
        <f>ROUND(BB95+BB98,2)</f>
        <v>0</v>
      </c>
      <c r="BC94" s="113">
        <f>ROUND(BC95+BC98,2)</f>
        <v>0</v>
      </c>
      <c r="BD94" s="115">
        <f>ROUND(BD95+BD98,2)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6.5" customHeight="1">
      <c r="A95" s="7"/>
      <c r="B95" s="118"/>
      <c r="C95" s="119"/>
      <c r="D95" s="120" t="s">
        <v>77</v>
      </c>
      <c r="E95" s="120"/>
      <c r="F95" s="120"/>
      <c r="G95" s="120"/>
      <c r="H95" s="120"/>
      <c r="I95" s="121"/>
      <c r="J95" s="120" t="s">
        <v>78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ROUND(SUM(AG96:AG97),2)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79</v>
      </c>
      <c r="AR95" s="125"/>
      <c r="AS95" s="126">
        <f>ROUND(SUM(AS96:AS97),2)</f>
        <v>0</v>
      </c>
      <c r="AT95" s="127">
        <f>ROUND(SUM(AV95:AW95),2)</f>
        <v>0</v>
      </c>
      <c r="AU95" s="128">
        <f>ROUND(SUM(AU96:AU97),5)</f>
        <v>0</v>
      </c>
      <c r="AV95" s="127">
        <f>ROUND(AZ95*L29,2)</f>
        <v>0</v>
      </c>
      <c r="AW95" s="127">
        <f>ROUND(BA95*L30,2)</f>
        <v>0</v>
      </c>
      <c r="AX95" s="127">
        <f>ROUND(BB95*L29,2)</f>
        <v>0</v>
      </c>
      <c r="AY95" s="127">
        <f>ROUND(BC95*L30,2)</f>
        <v>0</v>
      </c>
      <c r="AZ95" s="127">
        <f>ROUND(SUM(AZ96:AZ97),2)</f>
        <v>0</v>
      </c>
      <c r="BA95" s="127">
        <f>ROUND(SUM(BA96:BA97),2)</f>
        <v>0</v>
      </c>
      <c r="BB95" s="127">
        <f>ROUND(SUM(BB96:BB97),2)</f>
        <v>0</v>
      </c>
      <c r="BC95" s="127">
        <f>ROUND(SUM(BC96:BC97),2)</f>
        <v>0</v>
      </c>
      <c r="BD95" s="129">
        <f>ROUND(SUM(BD96:BD97),2)</f>
        <v>0</v>
      </c>
      <c r="BE95" s="7"/>
      <c r="BS95" s="130" t="s">
        <v>72</v>
      </c>
      <c r="BT95" s="130" t="s">
        <v>80</v>
      </c>
      <c r="BU95" s="130" t="s">
        <v>74</v>
      </c>
      <c r="BV95" s="130" t="s">
        <v>75</v>
      </c>
      <c r="BW95" s="130" t="s">
        <v>81</v>
      </c>
      <c r="BX95" s="130" t="s">
        <v>5</v>
      </c>
      <c r="CL95" s="130" t="s">
        <v>1</v>
      </c>
      <c r="CM95" s="130" t="s">
        <v>82</v>
      </c>
    </row>
    <row r="96" s="4" customFormat="1" ht="16.5" customHeight="1">
      <c r="A96" s="131" t="s">
        <v>83</v>
      </c>
      <c r="B96" s="69"/>
      <c r="C96" s="132"/>
      <c r="D96" s="132"/>
      <c r="E96" s="133" t="s">
        <v>84</v>
      </c>
      <c r="F96" s="133"/>
      <c r="G96" s="133"/>
      <c r="H96" s="133"/>
      <c r="I96" s="133"/>
      <c r="J96" s="132"/>
      <c r="K96" s="133" t="s">
        <v>85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'C1-1 - 0,00-0,12'!J32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86</v>
      </c>
      <c r="AR96" s="71"/>
      <c r="AS96" s="136">
        <v>0</v>
      </c>
      <c r="AT96" s="137">
        <f>ROUND(SUM(AV96:AW96),2)</f>
        <v>0</v>
      </c>
      <c r="AU96" s="138">
        <f>'C1-1 - 0,00-0,12'!P126</f>
        <v>0</v>
      </c>
      <c r="AV96" s="137">
        <f>'C1-1 - 0,00-0,12'!J35</f>
        <v>0</v>
      </c>
      <c r="AW96" s="137">
        <f>'C1-1 - 0,00-0,12'!J36</f>
        <v>0</v>
      </c>
      <c r="AX96" s="137">
        <f>'C1-1 - 0,00-0,12'!J37</f>
        <v>0</v>
      </c>
      <c r="AY96" s="137">
        <f>'C1-1 - 0,00-0,12'!J38</f>
        <v>0</v>
      </c>
      <c r="AZ96" s="137">
        <f>'C1-1 - 0,00-0,12'!F35</f>
        <v>0</v>
      </c>
      <c r="BA96" s="137">
        <f>'C1-1 - 0,00-0,12'!F36</f>
        <v>0</v>
      </c>
      <c r="BB96" s="137">
        <f>'C1-1 - 0,00-0,12'!F37</f>
        <v>0</v>
      </c>
      <c r="BC96" s="137">
        <f>'C1-1 - 0,00-0,12'!F38</f>
        <v>0</v>
      </c>
      <c r="BD96" s="139">
        <f>'C1-1 - 0,00-0,12'!F39</f>
        <v>0</v>
      </c>
      <c r="BE96" s="4"/>
      <c r="BT96" s="140" t="s">
        <v>82</v>
      </c>
      <c r="BV96" s="140" t="s">
        <v>75</v>
      </c>
      <c r="BW96" s="140" t="s">
        <v>87</v>
      </c>
      <c r="BX96" s="140" t="s">
        <v>81</v>
      </c>
      <c r="CL96" s="140" t="s">
        <v>1</v>
      </c>
    </row>
    <row r="97" s="4" customFormat="1" ht="16.5" customHeight="1">
      <c r="A97" s="131" t="s">
        <v>83</v>
      </c>
      <c r="B97" s="69"/>
      <c r="C97" s="132"/>
      <c r="D97" s="132"/>
      <c r="E97" s="133" t="s">
        <v>88</v>
      </c>
      <c r="F97" s="133"/>
      <c r="G97" s="133"/>
      <c r="H97" s="133"/>
      <c r="I97" s="133"/>
      <c r="J97" s="132"/>
      <c r="K97" s="133" t="s">
        <v>89</v>
      </c>
      <c r="L97" s="133"/>
      <c r="M97" s="133"/>
      <c r="N97" s="133"/>
      <c r="O97" s="133"/>
      <c r="P97" s="133"/>
      <c r="Q97" s="133"/>
      <c r="R97" s="133"/>
      <c r="S97" s="133"/>
      <c r="T97" s="133"/>
      <c r="U97" s="133"/>
      <c r="V97" s="133"/>
      <c r="W97" s="133"/>
      <c r="X97" s="133"/>
      <c r="Y97" s="133"/>
      <c r="Z97" s="133"/>
      <c r="AA97" s="133"/>
      <c r="AB97" s="133"/>
      <c r="AC97" s="133"/>
      <c r="AD97" s="133"/>
      <c r="AE97" s="133"/>
      <c r="AF97" s="133"/>
      <c r="AG97" s="134">
        <f>'C1-2 - 0,12-0,613'!J32</f>
        <v>0</v>
      </c>
      <c r="AH97" s="132"/>
      <c r="AI97" s="132"/>
      <c r="AJ97" s="132"/>
      <c r="AK97" s="132"/>
      <c r="AL97" s="132"/>
      <c r="AM97" s="132"/>
      <c r="AN97" s="134">
        <f>SUM(AG97,AT97)</f>
        <v>0</v>
      </c>
      <c r="AO97" s="132"/>
      <c r="AP97" s="132"/>
      <c r="AQ97" s="135" t="s">
        <v>86</v>
      </c>
      <c r="AR97" s="71"/>
      <c r="AS97" s="136">
        <v>0</v>
      </c>
      <c r="AT97" s="137">
        <f>ROUND(SUM(AV97:AW97),2)</f>
        <v>0</v>
      </c>
      <c r="AU97" s="138">
        <f>'C1-2 - 0,12-0,613'!P127</f>
        <v>0</v>
      </c>
      <c r="AV97" s="137">
        <f>'C1-2 - 0,12-0,613'!J35</f>
        <v>0</v>
      </c>
      <c r="AW97" s="137">
        <f>'C1-2 - 0,12-0,613'!J36</f>
        <v>0</v>
      </c>
      <c r="AX97" s="137">
        <f>'C1-2 - 0,12-0,613'!J37</f>
        <v>0</v>
      </c>
      <c r="AY97" s="137">
        <f>'C1-2 - 0,12-0,613'!J38</f>
        <v>0</v>
      </c>
      <c r="AZ97" s="137">
        <f>'C1-2 - 0,12-0,613'!F35</f>
        <v>0</v>
      </c>
      <c r="BA97" s="137">
        <f>'C1-2 - 0,12-0,613'!F36</f>
        <v>0</v>
      </c>
      <c r="BB97" s="137">
        <f>'C1-2 - 0,12-0,613'!F37</f>
        <v>0</v>
      </c>
      <c r="BC97" s="137">
        <f>'C1-2 - 0,12-0,613'!F38</f>
        <v>0</v>
      </c>
      <c r="BD97" s="139">
        <f>'C1-2 - 0,12-0,613'!F39</f>
        <v>0</v>
      </c>
      <c r="BE97" s="4"/>
      <c r="BT97" s="140" t="s">
        <v>82</v>
      </c>
      <c r="BV97" s="140" t="s">
        <v>75</v>
      </c>
      <c r="BW97" s="140" t="s">
        <v>90</v>
      </c>
      <c r="BX97" s="140" t="s">
        <v>81</v>
      </c>
      <c r="CL97" s="140" t="s">
        <v>1</v>
      </c>
    </row>
    <row r="98" s="7" customFormat="1" ht="16.5" customHeight="1">
      <c r="A98" s="7"/>
      <c r="B98" s="118"/>
      <c r="C98" s="119"/>
      <c r="D98" s="120" t="s">
        <v>91</v>
      </c>
      <c r="E98" s="120"/>
      <c r="F98" s="120"/>
      <c r="G98" s="120"/>
      <c r="H98" s="120"/>
      <c r="I98" s="121"/>
      <c r="J98" s="120" t="s">
        <v>92</v>
      </c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0"/>
      <c r="V98" s="120"/>
      <c r="W98" s="120"/>
      <c r="X98" s="120"/>
      <c r="Y98" s="120"/>
      <c r="Z98" s="120"/>
      <c r="AA98" s="120"/>
      <c r="AB98" s="120"/>
      <c r="AC98" s="120"/>
      <c r="AD98" s="120"/>
      <c r="AE98" s="120"/>
      <c r="AF98" s="120"/>
      <c r="AG98" s="122">
        <f>ROUND(AG99,2)</f>
        <v>0</v>
      </c>
      <c r="AH98" s="121"/>
      <c r="AI98" s="121"/>
      <c r="AJ98" s="121"/>
      <c r="AK98" s="121"/>
      <c r="AL98" s="121"/>
      <c r="AM98" s="121"/>
      <c r="AN98" s="123">
        <f>SUM(AG98,AT98)</f>
        <v>0</v>
      </c>
      <c r="AO98" s="121"/>
      <c r="AP98" s="121"/>
      <c r="AQ98" s="124" t="s">
        <v>79</v>
      </c>
      <c r="AR98" s="125"/>
      <c r="AS98" s="126">
        <f>ROUND(AS99,2)</f>
        <v>0</v>
      </c>
      <c r="AT98" s="127">
        <f>ROUND(SUM(AV98:AW98),2)</f>
        <v>0</v>
      </c>
      <c r="AU98" s="128">
        <f>ROUND(AU99,5)</f>
        <v>0</v>
      </c>
      <c r="AV98" s="127">
        <f>ROUND(AZ98*L29,2)</f>
        <v>0</v>
      </c>
      <c r="AW98" s="127">
        <f>ROUND(BA98*L30,2)</f>
        <v>0</v>
      </c>
      <c r="AX98" s="127">
        <f>ROUND(BB98*L29,2)</f>
        <v>0</v>
      </c>
      <c r="AY98" s="127">
        <f>ROUND(BC98*L30,2)</f>
        <v>0</v>
      </c>
      <c r="AZ98" s="127">
        <f>ROUND(AZ99,2)</f>
        <v>0</v>
      </c>
      <c r="BA98" s="127">
        <f>ROUND(BA99,2)</f>
        <v>0</v>
      </c>
      <c r="BB98" s="127">
        <f>ROUND(BB99,2)</f>
        <v>0</v>
      </c>
      <c r="BC98" s="127">
        <f>ROUND(BC99,2)</f>
        <v>0</v>
      </c>
      <c r="BD98" s="129">
        <f>ROUND(BD99,2)</f>
        <v>0</v>
      </c>
      <c r="BE98" s="7"/>
      <c r="BS98" s="130" t="s">
        <v>72</v>
      </c>
      <c r="BT98" s="130" t="s">
        <v>80</v>
      </c>
      <c r="BU98" s="130" t="s">
        <v>74</v>
      </c>
      <c r="BV98" s="130" t="s">
        <v>75</v>
      </c>
      <c r="BW98" s="130" t="s">
        <v>93</v>
      </c>
      <c r="BX98" s="130" t="s">
        <v>5</v>
      </c>
      <c r="CL98" s="130" t="s">
        <v>1</v>
      </c>
      <c r="CM98" s="130" t="s">
        <v>82</v>
      </c>
    </row>
    <row r="99" s="4" customFormat="1" ht="16.5" customHeight="1">
      <c r="A99" s="131" t="s">
        <v>83</v>
      </c>
      <c r="B99" s="69"/>
      <c r="C99" s="132"/>
      <c r="D99" s="132"/>
      <c r="E99" s="133" t="s">
        <v>94</v>
      </c>
      <c r="F99" s="133"/>
      <c r="G99" s="133"/>
      <c r="H99" s="133"/>
      <c r="I99" s="133"/>
      <c r="J99" s="132"/>
      <c r="K99" s="133" t="s">
        <v>95</v>
      </c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3"/>
      <c r="AF99" s="133"/>
      <c r="AG99" s="134">
        <f>'C1667-1 - 0,00-0,768'!J32</f>
        <v>0</v>
      </c>
      <c r="AH99" s="132"/>
      <c r="AI99" s="132"/>
      <c r="AJ99" s="132"/>
      <c r="AK99" s="132"/>
      <c r="AL99" s="132"/>
      <c r="AM99" s="132"/>
      <c r="AN99" s="134">
        <f>SUM(AG99,AT99)</f>
        <v>0</v>
      </c>
      <c r="AO99" s="132"/>
      <c r="AP99" s="132"/>
      <c r="AQ99" s="135" t="s">
        <v>86</v>
      </c>
      <c r="AR99" s="71"/>
      <c r="AS99" s="141">
        <v>0</v>
      </c>
      <c r="AT99" s="142">
        <f>ROUND(SUM(AV99:AW99),2)</f>
        <v>0</v>
      </c>
      <c r="AU99" s="143">
        <f>'C1667-1 - 0,00-0,768'!P127</f>
        <v>0</v>
      </c>
      <c r="AV99" s="142">
        <f>'C1667-1 - 0,00-0,768'!J35</f>
        <v>0</v>
      </c>
      <c r="AW99" s="142">
        <f>'C1667-1 - 0,00-0,768'!J36</f>
        <v>0</v>
      </c>
      <c r="AX99" s="142">
        <f>'C1667-1 - 0,00-0,768'!J37</f>
        <v>0</v>
      </c>
      <c r="AY99" s="142">
        <f>'C1667-1 - 0,00-0,768'!J38</f>
        <v>0</v>
      </c>
      <c r="AZ99" s="142">
        <f>'C1667-1 - 0,00-0,768'!F35</f>
        <v>0</v>
      </c>
      <c r="BA99" s="142">
        <f>'C1667-1 - 0,00-0,768'!F36</f>
        <v>0</v>
      </c>
      <c r="BB99" s="142">
        <f>'C1667-1 - 0,00-0,768'!F37</f>
        <v>0</v>
      </c>
      <c r="BC99" s="142">
        <f>'C1667-1 - 0,00-0,768'!F38</f>
        <v>0</v>
      </c>
      <c r="BD99" s="144">
        <f>'C1667-1 - 0,00-0,768'!F39</f>
        <v>0</v>
      </c>
      <c r="BE99" s="4"/>
      <c r="BT99" s="140" t="s">
        <v>82</v>
      </c>
      <c r="BV99" s="140" t="s">
        <v>75</v>
      </c>
      <c r="BW99" s="140" t="s">
        <v>96</v>
      </c>
      <c r="BX99" s="140" t="s">
        <v>93</v>
      </c>
      <c r="CL99" s="140" t="s">
        <v>1</v>
      </c>
    </row>
    <row r="100" s="2" customFormat="1" ht="30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  <c r="AN101" s="66"/>
      <c r="AO101" s="66"/>
      <c r="AP101" s="66"/>
      <c r="AQ101" s="66"/>
      <c r="AR101" s="43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</sheetData>
  <sheetProtection sheet="1" formatColumns="0" formatRows="0" objects="1" scenarios="1" spinCount="100000" saltValue="embsrzpMlyIXr/EED+8Mu31fwAGhDvvZDJIW3SXkSYzZa/zFEpzhPcU7vr9fcy8P8bLK2DP5QrHaXUel5m0MPw==" hashValue="Q0uvOqviWvKt6Jf9g0IuI8G6w7RfEAHQX6rO4qRV9YKG3q2JLkh28SnHmaQQmWycZCXBCTuLABN0r6VyWZ6LbA==" algorithmName="SHA-512" password="CC35"/>
  <mergeCells count="58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N99:AP99"/>
    <mergeCell ref="AG99:AM99"/>
    <mergeCell ref="E99:I99"/>
    <mergeCell ref="K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C1-1 - 0,00-0,12'!C2" display="/"/>
    <hyperlink ref="A97" location="'C1-2 - 0,12-0,613'!C2" display="/"/>
    <hyperlink ref="A99" location="'C1667-1 - 0,00-0,768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97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Polní cesty v k.ú. Křenov u Kájova</v>
      </c>
      <c r="F7" s="149"/>
      <c r="G7" s="149"/>
      <c r="H7" s="149"/>
      <c r="L7" s="19"/>
    </row>
    <row r="8" s="1" customFormat="1" ht="12" customHeight="1">
      <c r="B8" s="19"/>
      <c r="D8" s="149" t="s">
        <v>98</v>
      </c>
      <c r="L8" s="19"/>
    </row>
    <row r="9" s="2" customFormat="1" ht="16.5" customHeight="1">
      <c r="A9" s="37"/>
      <c r="B9" s="43"/>
      <c r="C9" s="37"/>
      <c r="D9" s="37"/>
      <c r="E9" s="150" t="s">
        <v>99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100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101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25. 3. 2021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ROUND(J126,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ROUND((SUM(BE126:BE158)),  2)</f>
        <v>0</v>
      </c>
      <c r="G35" s="37"/>
      <c r="H35" s="37"/>
      <c r="I35" s="163">
        <v>0.20999999999999999</v>
      </c>
      <c r="J35" s="162">
        <f>ROUND(((SUM(BE126:BE158))*I35),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ROUND((SUM(BF126:BF158)),  2)</f>
        <v>0</v>
      </c>
      <c r="G36" s="37"/>
      <c r="H36" s="37"/>
      <c r="I36" s="163">
        <v>0.14999999999999999</v>
      </c>
      <c r="J36" s="162">
        <f>ROUND(((SUM(BF126:BF158))*I36),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ROUND((SUM(BG126:BG158)),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ROUND((SUM(BH126:BH158)),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ROUND((SUM(BI126:BI158)),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Polní cesty v k.ú. Křenov u Kájova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98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99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100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C1-1 - 0,00-0,12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25. 3. 2021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103</v>
      </c>
      <c r="D96" s="184"/>
      <c r="E96" s="184"/>
      <c r="F96" s="184"/>
      <c r="G96" s="184"/>
      <c r="H96" s="184"/>
      <c r="I96" s="184"/>
      <c r="J96" s="185" t="s">
        <v>104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105</v>
      </c>
      <c r="D98" s="39"/>
      <c r="E98" s="39"/>
      <c r="F98" s="39"/>
      <c r="G98" s="39"/>
      <c r="H98" s="39"/>
      <c r="I98" s="39"/>
      <c r="J98" s="109">
        <f>J126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106</v>
      </c>
    </row>
    <row r="99" s="9" customFormat="1" ht="24.96" customHeight="1">
      <c r="A99" s="9"/>
      <c r="B99" s="187"/>
      <c r="C99" s="188"/>
      <c r="D99" s="189" t="s">
        <v>107</v>
      </c>
      <c r="E99" s="190"/>
      <c r="F99" s="190"/>
      <c r="G99" s="190"/>
      <c r="H99" s="190"/>
      <c r="I99" s="190"/>
      <c r="J99" s="191">
        <f>J127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7"/>
      <c r="C100" s="188"/>
      <c r="D100" s="189" t="s">
        <v>108</v>
      </c>
      <c r="E100" s="190"/>
      <c r="F100" s="190"/>
      <c r="G100" s="190"/>
      <c r="H100" s="190"/>
      <c r="I100" s="190"/>
      <c r="J100" s="191">
        <f>J135</f>
        <v>0</v>
      </c>
      <c r="K100" s="188"/>
      <c r="L100" s="19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7"/>
      <c r="C101" s="188"/>
      <c r="D101" s="189" t="s">
        <v>109</v>
      </c>
      <c r="E101" s="190"/>
      <c r="F101" s="190"/>
      <c r="G101" s="190"/>
      <c r="H101" s="190"/>
      <c r="I101" s="190"/>
      <c r="J101" s="191">
        <f>J143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7"/>
      <c r="C102" s="188"/>
      <c r="D102" s="189" t="s">
        <v>110</v>
      </c>
      <c r="E102" s="190"/>
      <c r="F102" s="190"/>
      <c r="G102" s="190"/>
      <c r="H102" s="190"/>
      <c r="I102" s="190"/>
      <c r="J102" s="191">
        <f>J145</f>
        <v>0</v>
      </c>
      <c r="K102" s="188"/>
      <c r="L102" s="19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7"/>
      <c r="C103" s="188"/>
      <c r="D103" s="189" t="s">
        <v>111</v>
      </c>
      <c r="E103" s="190"/>
      <c r="F103" s="190"/>
      <c r="G103" s="190"/>
      <c r="H103" s="190"/>
      <c r="I103" s="190"/>
      <c r="J103" s="191">
        <f>J147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7"/>
      <c r="C104" s="188"/>
      <c r="D104" s="189" t="s">
        <v>112</v>
      </c>
      <c r="E104" s="190"/>
      <c r="F104" s="190"/>
      <c r="G104" s="190"/>
      <c r="H104" s="190"/>
      <c r="I104" s="190"/>
      <c r="J104" s="191">
        <f>J153</f>
        <v>0</v>
      </c>
      <c r="K104" s="188"/>
      <c r="L104" s="19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113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82" t="str">
        <f>E7</f>
        <v>Polní cesty v k.ú. Křenov u Kájova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1" customFormat="1" ht="12" customHeight="1">
      <c r="B115" s="20"/>
      <c r="C115" s="31" t="s">
        <v>98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="2" customFormat="1" ht="16.5" customHeight="1">
      <c r="A116" s="37"/>
      <c r="B116" s="38"/>
      <c r="C116" s="39"/>
      <c r="D116" s="39"/>
      <c r="E116" s="182" t="s">
        <v>99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100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E11</f>
        <v>C1-1 - 0,00-0,12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F14</f>
        <v xml:space="preserve"> </v>
      </c>
      <c r="G120" s="39"/>
      <c r="H120" s="39"/>
      <c r="I120" s="31" t="s">
        <v>22</v>
      </c>
      <c r="J120" s="78" t="str">
        <f>IF(J14="","",J14)</f>
        <v>25. 3. 2021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E17</f>
        <v xml:space="preserve"> </v>
      </c>
      <c r="G122" s="39"/>
      <c r="H122" s="39"/>
      <c r="I122" s="31" t="s">
        <v>29</v>
      </c>
      <c r="J122" s="35" t="str">
        <f>E23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27</v>
      </c>
      <c r="D123" s="39"/>
      <c r="E123" s="39"/>
      <c r="F123" s="26" t="str">
        <f>IF(E20="","",E20)</f>
        <v>Vyplň údaj</v>
      </c>
      <c r="G123" s="39"/>
      <c r="H123" s="39"/>
      <c r="I123" s="31" t="s">
        <v>31</v>
      </c>
      <c r="J123" s="35" t="str">
        <f>E26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0" customFormat="1" ht="29.28" customHeight="1">
      <c r="A125" s="193"/>
      <c r="B125" s="194"/>
      <c r="C125" s="195" t="s">
        <v>114</v>
      </c>
      <c r="D125" s="196" t="s">
        <v>58</v>
      </c>
      <c r="E125" s="196" t="s">
        <v>54</v>
      </c>
      <c r="F125" s="196" t="s">
        <v>55</v>
      </c>
      <c r="G125" s="196" t="s">
        <v>115</v>
      </c>
      <c r="H125" s="196" t="s">
        <v>116</v>
      </c>
      <c r="I125" s="196" t="s">
        <v>117</v>
      </c>
      <c r="J125" s="196" t="s">
        <v>104</v>
      </c>
      <c r="K125" s="197" t="s">
        <v>118</v>
      </c>
      <c r="L125" s="198"/>
      <c r="M125" s="99" t="s">
        <v>1</v>
      </c>
      <c r="N125" s="100" t="s">
        <v>37</v>
      </c>
      <c r="O125" s="100" t="s">
        <v>119</v>
      </c>
      <c r="P125" s="100" t="s">
        <v>120</v>
      </c>
      <c r="Q125" s="100" t="s">
        <v>121</v>
      </c>
      <c r="R125" s="100" t="s">
        <v>122</v>
      </c>
      <c r="S125" s="100" t="s">
        <v>123</v>
      </c>
      <c r="T125" s="101" t="s">
        <v>124</v>
      </c>
      <c r="U125" s="193"/>
      <c r="V125" s="193"/>
      <c r="W125" s="193"/>
      <c r="X125" s="193"/>
      <c r="Y125" s="193"/>
      <c r="Z125" s="193"/>
      <c r="AA125" s="193"/>
      <c r="AB125" s="193"/>
      <c r="AC125" s="193"/>
      <c r="AD125" s="193"/>
      <c r="AE125" s="193"/>
    </row>
    <row r="126" s="2" customFormat="1" ht="22.8" customHeight="1">
      <c r="A126" s="37"/>
      <c r="B126" s="38"/>
      <c r="C126" s="106" t="s">
        <v>125</v>
      </c>
      <c r="D126" s="39"/>
      <c r="E126" s="39"/>
      <c r="F126" s="39"/>
      <c r="G126" s="39"/>
      <c r="H126" s="39"/>
      <c r="I126" s="39"/>
      <c r="J126" s="199">
        <f>BK126</f>
        <v>0</v>
      </c>
      <c r="K126" s="39"/>
      <c r="L126" s="43"/>
      <c r="M126" s="102"/>
      <c r="N126" s="200"/>
      <c r="O126" s="103"/>
      <c r="P126" s="201">
        <f>P127+P135+P143+P145+P147+P153</f>
        <v>0</v>
      </c>
      <c r="Q126" s="103"/>
      <c r="R126" s="201">
        <f>R127+R135+R143+R145+R147+R153</f>
        <v>240.25258000000002</v>
      </c>
      <c r="S126" s="103"/>
      <c r="T126" s="202">
        <f>T127+T135+T143+T145+T147+T153</f>
        <v>108.88500000000001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72</v>
      </c>
      <c r="AU126" s="16" t="s">
        <v>106</v>
      </c>
      <c r="BK126" s="203">
        <f>BK127+BK135+BK143+BK145+BK147+BK153</f>
        <v>0</v>
      </c>
    </row>
    <row r="127" s="11" customFormat="1" ht="25.92" customHeight="1">
      <c r="A127" s="11"/>
      <c r="B127" s="204"/>
      <c r="C127" s="205"/>
      <c r="D127" s="206" t="s">
        <v>72</v>
      </c>
      <c r="E127" s="207" t="s">
        <v>80</v>
      </c>
      <c r="F127" s="207" t="s">
        <v>126</v>
      </c>
      <c r="G127" s="205"/>
      <c r="H127" s="205"/>
      <c r="I127" s="208"/>
      <c r="J127" s="209">
        <f>BK127</f>
        <v>0</v>
      </c>
      <c r="K127" s="205"/>
      <c r="L127" s="210"/>
      <c r="M127" s="211"/>
      <c r="N127" s="212"/>
      <c r="O127" s="212"/>
      <c r="P127" s="213">
        <f>SUM(P128:P134)</f>
        <v>0</v>
      </c>
      <c r="Q127" s="212"/>
      <c r="R127" s="213">
        <f>SUM(R128:R134)</f>
        <v>0.028056000000000001</v>
      </c>
      <c r="S127" s="212"/>
      <c r="T127" s="214">
        <f>SUM(T128:T134)</f>
        <v>80.661000000000001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15" t="s">
        <v>80</v>
      </c>
      <c r="AT127" s="216" t="s">
        <v>72</v>
      </c>
      <c r="AU127" s="216" t="s">
        <v>73</v>
      </c>
      <c r="AY127" s="215" t="s">
        <v>127</v>
      </c>
      <c r="BK127" s="217">
        <f>SUM(BK128:BK134)</f>
        <v>0</v>
      </c>
    </row>
    <row r="128" s="2" customFormat="1">
      <c r="A128" s="37"/>
      <c r="B128" s="38"/>
      <c r="C128" s="218" t="s">
        <v>80</v>
      </c>
      <c r="D128" s="218" t="s">
        <v>128</v>
      </c>
      <c r="E128" s="219" t="s">
        <v>129</v>
      </c>
      <c r="F128" s="220" t="s">
        <v>130</v>
      </c>
      <c r="G128" s="221" t="s">
        <v>131</v>
      </c>
      <c r="H128" s="222">
        <v>701.39999999999998</v>
      </c>
      <c r="I128" s="223"/>
      <c r="J128" s="224">
        <f>ROUND(I128*H128,2)</f>
        <v>0</v>
      </c>
      <c r="K128" s="220" t="s">
        <v>132</v>
      </c>
      <c r="L128" s="43"/>
      <c r="M128" s="225" t="s">
        <v>1</v>
      </c>
      <c r="N128" s="226" t="s">
        <v>38</v>
      </c>
      <c r="O128" s="90"/>
      <c r="P128" s="227">
        <f>O128*H128</f>
        <v>0</v>
      </c>
      <c r="Q128" s="227">
        <v>4.0000000000000003E-05</v>
      </c>
      <c r="R128" s="227">
        <f>Q128*H128</f>
        <v>0.028056000000000001</v>
      </c>
      <c r="S128" s="227">
        <v>0.11500000000000001</v>
      </c>
      <c r="T128" s="228">
        <f>S128*H128</f>
        <v>80.661000000000001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9" t="s">
        <v>133</v>
      </c>
      <c r="AT128" s="229" t="s">
        <v>128</v>
      </c>
      <c r="AU128" s="229" t="s">
        <v>80</v>
      </c>
      <c r="AY128" s="16" t="s">
        <v>127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6" t="s">
        <v>80</v>
      </c>
      <c r="BK128" s="230">
        <f>ROUND(I128*H128,2)</f>
        <v>0</v>
      </c>
      <c r="BL128" s="16" t="s">
        <v>133</v>
      </c>
      <c r="BM128" s="229" t="s">
        <v>82</v>
      </c>
    </row>
    <row r="129" s="2" customFormat="1">
      <c r="A129" s="37"/>
      <c r="B129" s="38"/>
      <c r="C129" s="218" t="s">
        <v>82</v>
      </c>
      <c r="D129" s="218" t="s">
        <v>128</v>
      </c>
      <c r="E129" s="219" t="s">
        <v>134</v>
      </c>
      <c r="F129" s="220" t="s">
        <v>135</v>
      </c>
      <c r="G129" s="221" t="s">
        <v>136</v>
      </c>
      <c r="H129" s="222">
        <v>5.5899999999999999</v>
      </c>
      <c r="I129" s="223"/>
      <c r="J129" s="224">
        <f>ROUND(I129*H129,2)</f>
        <v>0</v>
      </c>
      <c r="K129" s="220" t="s">
        <v>132</v>
      </c>
      <c r="L129" s="43"/>
      <c r="M129" s="225" t="s">
        <v>1</v>
      </c>
      <c r="N129" s="226" t="s">
        <v>38</v>
      </c>
      <c r="O129" s="90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133</v>
      </c>
      <c r="AT129" s="229" t="s">
        <v>128</v>
      </c>
      <c r="AU129" s="229" t="s">
        <v>80</v>
      </c>
      <c r="AY129" s="16" t="s">
        <v>127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80</v>
      </c>
      <c r="BK129" s="230">
        <f>ROUND(I129*H129,2)</f>
        <v>0</v>
      </c>
      <c r="BL129" s="16" t="s">
        <v>133</v>
      </c>
      <c r="BM129" s="229" t="s">
        <v>133</v>
      </c>
    </row>
    <row r="130" s="2" customFormat="1">
      <c r="A130" s="37"/>
      <c r="B130" s="38"/>
      <c r="C130" s="218" t="s">
        <v>137</v>
      </c>
      <c r="D130" s="218" t="s">
        <v>128</v>
      </c>
      <c r="E130" s="219" t="s">
        <v>138</v>
      </c>
      <c r="F130" s="220" t="s">
        <v>139</v>
      </c>
      <c r="G130" s="221" t="s">
        <v>131</v>
      </c>
      <c r="H130" s="222">
        <v>125</v>
      </c>
      <c r="I130" s="223"/>
      <c r="J130" s="224">
        <f>ROUND(I130*H130,2)</f>
        <v>0</v>
      </c>
      <c r="K130" s="220" t="s">
        <v>132</v>
      </c>
      <c r="L130" s="43"/>
      <c r="M130" s="225" t="s">
        <v>1</v>
      </c>
      <c r="N130" s="226" t="s">
        <v>38</v>
      </c>
      <c r="O130" s="90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9" t="s">
        <v>133</v>
      </c>
      <c r="AT130" s="229" t="s">
        <v>128</v>
      </c>
      <c r="AU130" s="229" t="s">
        <v>80</v>
      </c>
      <c r="AY130" s="16" t="s">
        <v>127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6" t="s">
        <v>80</v>
      </c>
      <c r="BK130" s="230">
        <f>ROUND(I130*H130,2)</f>
        <v>0</v>
      </c>
      <c r="BL130" s="16" t="s">
        <v>133</v>
      </c>
      <c r="BM130" s="229" t="s">
        <v>140</v>
      </c>
    </row>
    <row r="131" s="2" customFormat="1" ht="33" customHeight="1">
      <c r="A131" s="37"/>
      <c r="B131" s="38"/>
      <c r="C131" s="218" t="s">
        <v>133</v>
      </c>
      <c r="D131" s="218" t="s">
        <v>128</v>
      </c>
      <c r="E131" s="219" t="s">
        <v>141</v>
      </c>
      <c r="F131" s="220" t="s">
        <v>142</v>
      </c>
      <c r="G131" s="221" t="s">
        <v>136</v>
      </c>
      <c r="H131" s="222">
        <v>5.5899999999999999</v>
      </c>
      <c r="I131" s="223"/>
      <c r="J131" s="224">
        <f>ROUND(I131*H131,2)</f>
        <v>0</v>
      </c>
      <c r="K131" s="220" t="s">
        <v>132</v>
      </c>
      <c r="L131" s="43"/>
      <c r="M131" s="225" t="s">
        <v>1</v>
      </c>
      <c r="N131" s="226" t="s">
        <v>38</v>
      </c>
      <c r="O131" s="90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9" t="s">
        <v>133</v>
      </c>
      <c r="AT131" s="229" t="s">
        <v>128</v>
      </c>
      <c r="AU131" s="229" t="s">
        <v>80</v>
      </c>
      <c r="AY131" s="16" t="s">
        <v>127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6" t="s">
        <v>80</v>
      </c>
      <c r="BK131" s="230">
        <f>ROUND(I131*H131,2)</f>
        <v>0</v>
      </c>
      <c r="BL131" s="16" t="s">
        <v>133</v>
      </c>
      <c r="BM131" s="229" t="s">
        <v>143</v>
      </c>
    </row>
    <row r="132" s="2" customFormat="1" ht="16.5" customHeight="1">
      <c r="A132" s="37"/>
      <c r="B132" s="38"/>
      <c r="C132" s="218" t="s">
        <v>144</v>
      </c>
      <c r="D132" s="218" t="s">
        <v>128</v>
      </c>
      <c r="E132" s="219" t="s">
        <v>145</v>
      </c>
      <c r="F132" s="220" t="s">
        <v>146</v>
      </c>
      <c r="G132" s="221" t="s">
        <v>136</v>
      </c>
      <c r="H132" s="222">
        <v>5.5899999999999999</v>
      </c>
      <c r="I132" s="223"/>
      <c r="J132" s="224">
        <f>ROUND(I132*H132,2)</f>
        <v>0</v>
      </c>
      <c r="K132" s="220" t="s">
        <v>132</v>
      </c>
      <c r="L132" s="43"/>
      <c r="M132" s="225" t="s">
        <v>1</v>
      </c>
      <c r="N132" s="226" t="s">
        <v>38</v>
      </c>
      <c r="O132" s="90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9" t="s">
        <v>133</v>
      </c>
      <c r="AT132" s="229" t="s">
        <v>128</v>
      </c>
      <c r="AU132" s="229" t="s">
        <v>80</v>
      </c>
      <c r="AY132" s="16" t="s">
        <v>127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6" t="s">
        <v>80</v>
      </c>
      <c r="BK132" s="230">
        <f>ROUND(I132*H132,2)</f>
        <v>0</v>
      </c>
      <c r="BL132" s="16" t="s">
        <v>133</v>
      </c>
      <c r="BM132" s="229" t="s">
        <v>147</v>
      </c>
    </row>
    <row r="133" s="2" customFormat="1" ht="33" customHeight="1">
      <c r="A133" s="37"/>
      <c r="B133" s="38"/>
      <c r="C133" s="218" t="s">
        <v>148</v>
      </c>
      <c r="D133" s="218" t="s">
        <v>128</v>
      </c>
      <c r="E133" s="219" t="s">
        <v>149</v>
      </c>
      <c r="F133" s="220" t="s">
        <v>150</v>
      </c>
      <c r="G133" s="221" t="s">
        <v>151</v>
      </c>
      <c r="H133" s="222">
        <v>10.621</v>
      </c>
      <c r="I133" s="223"/>
      <c r="J133" s="224">
        <f>ROUND(I133*H133,2)</f>
        <v>0</v>
      </c>
      <c r="K133" s="220" t="s">
        <v>132</v>
      </c>
      <c r="L133" s="43"/>
      <c r="M133" s="225" t="s">
        <v>1</v>
      </c>
      <c r="N133" s="226" t="s">
        <v>38</v>
      </c>
      <c r="O133" s="90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9" t="s">
        <v>133</v>
      </c>
      <c r="AT133" s="229" t="s">
        <v>128</v>
      </c>
      <c r="AU133" s="229" t="s">
        <v>80</v>
      </c>
      <c r="AY133" s="16" t="s">
        <v>127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6" t="s">
        <v>80</v>
      </c>
      <c r="BK133" s="230">
        <f>ROUND(I133*H133,2)</f>
        <v>0</v>
      </c>
      <c r="BL133" s="16" t="s">
        <v>133</v>
      </c>
      <c r="BM133" s="229" t="s">
        <v>152</v>
      </c>
    </row>
    <row r="134" s="12" customFormat="1">
      <c r="A134" s="12"/>
      <c r="B134" s="231"/>
      <c r="C134" s="232"/>
      <c r="D134" s="233" t="s">
        <v>153</v>
      </c>
      <c r="E134" s="232"/>
      <c r="F134" s="234" t="s">
        <v>154</v>
      </c>
      <c r="G134" s="232"/>
      <c r="H134" s="235">
        <v>10.621</v>
      </c>
      <c r="I134" s="236"/>
      <c r="J134" s="232"/>
      <c r="K134" s="232"/>
      <c r="L134" s="237"/>
      <c r="M134" s="238"/>
      <c r="N134" s="239"/>
      <c r="O134" s="239"/>
      <c r="P134" s="239"/>
      <c r="Q134" s="239"/>
      <c r="R134" s="239"/>
      <c r="S134" s="239"/>
      <c r="T134" s="240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41" t="s">
        <v>153</v>
      </c>
      <c r="AU134" s="241" t="s">
        <v>80</v>
      </c>
      <c r="AV134" s="12" t="s">
        <v>82</v>
      </c>
      <c r="AW134" s="12" t="s">
        <v>4</v>
      </c>
      <c r="AX134" s="12" t="s">
        <v>80</v>
      </c>
      <c r="AY134" s="241" t="s">
        <v>127</v>
      </c>
    </row>
    <row r="135" s="11" customFormat="1" ht="25.92" customHeight="1">
      <c r="A135" s="11"/>
      <c r="B135" s="204"/>
      <c r="C135" s="205"/>
      <c r="D135" s="206" t="s">
        <v>72</v>
      </c>
      <c r="E135" s="207" t="s">
        <v>144</v>
      </c>
      <c r="F135" s="207" t="s">
        <v>155</v>
      </c>
      <c r="G135" s="205"/>
      <c r="H135" s="205"/>
      <c r="I135" s="208"/>
      <c r="J135" s="209">
        <f>BK135</f>
        <v>0</v>
      </c>
      <c r="K135" s="205"/>
      <c r="L135" s="210"/>
      <c r="M135" s="211"/>
      <c r="N135" s="212"/>
      <c r="O135" s="212"/>
      <c r="P135" s="213">
        <f>SUM(P136:P142)</f>
        <v>0</v>
      </c>
      <c r="Q135" s="212"/>
      <c r="R135" s="213">
        <f>SUM(R136:R142)</f>
        <v>240.22452400000003</v>
      </c>
      <c r="S135" s="212"/>
      <c r="T135" s="214">
        <f>SUM(T136:T142)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15" t="s">
        <v>80</v>
      </c>
      <c r="AT135" s="216" t="s">
        <v>72</v>
      </c>
      <c r="AU135" s="216" t="s">
        <v>73</v>
      </c>
      <c r="AY135" s="215" t="s">
        <v>127</v>
      </c>
      <c r="BK135" s="217">
        <f>SUM(BK136:BK142)</f>
        <v>0</v>
      </c>
    </row>
    <row r="136" s="2" customFormat="1">
      <c r="A136" s="37"/>
      <c r="B136" s="38"/>
      <c r="C136" s="218" t="s">
        <v>156</v>
      </c>
      <c r="D136" s="218" t="s">
        <v>128</v>
      </c>
      <c r="E136" s="219" t="s">
        <v>157</v>
      </c>
      <c r="F136" s="220" t="s">
        <v>158</v>
      </c>
      <c r="G136" s="221" t="s">
        <v>131</v>
      </c>
      <c r="H136" s="222">
        <v>112</v>
      </c>
      <c r="I136" s="223"/>
      <c r="J136" s="224">
        <f>ROUND(I136*H136,2)</f>
        <v>0</v>
      </c>
      <c r="K136" s="220" t="s">
        <v>132</v>
      </c>
      <c r="L136" s="43"/>
      <c r="M136" s="225" t="s">
        <v>1</v>
      </c>
      <c r="N136" s="226" t="s">
        <v>38</v>
      </c>
      <c r="O136" s="90"/>
      <c r="P136" s="227">
        <f>O136*H136</f>
        <v>0</v>
      </c>
      <c r="Q136" s="227">
        <v>0.34499999999999997</v>
      </c>
      <c r="R136" s="227">
        <f>Q136*H136</f>
        <v>38.640000000000001</v>
      </c>
      <c r="S136" s="227">
        <v>0</v>
      </c>
      <c r="T136" s="228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9" t="s">
        <v>133</v>
      </c>
      <c r="AT136" s="229" t="s">
        <v>128</v>
      </c>
      <c r="AU136" s="229" t="s">
        <v>80</v>
      </c>
      <c r="AY136" s="16" t="s">
        <v>127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6" t="s">
        <v>80</v>
      </c>
      <c r="BK136" s="230">
        <f>ROUND(I136*H136,2)</f>
        <v>0</v>
      </c>
      <c r="BL136" s="16" t="s">
        <v>133</v>
      </c>
      <c r="BM136" s="229" t="s">
        <v>159</v>
      </c>
    </row>
    <row r="137" s="2" customFormat="1" ht="16.5" customHeight="1">
      <c r="A137" s="37"/>
      <c r="B137" s="38"/>
      <c r="C137" s="218" t="s">
        <v>140</v>
      </c>
      <c r="D137" s="218" t="s">
        <v>128</v>
      </c>
      <c r="E137" s="219" t="s">
        <v>160</v>
      </c>
      <c r="F137" s="220" t="s">
        <v>161</v>
      </c>
      <c r="G137" s="221" t="s">
        <v>131</v>
      </c>
      <c r="H137" s="222">
        <v>13</v>
      </c>
      <c r="I137" s="223"/>
      <c r="J137" s="224">
        <f>ROUND(I137*H137,2)</f>
        <v>0</v>
      </c>
      <c r="K137" s="220" t="s">
        <v>132</v>
      </c>
      <c r="L137" s="43"/>
      <c r="M137" s="225" t="s">
        <v>1</v>
      </c>
      <c r="N137" s="226" t="s">
        <v>38</v>
      </c>
      <c r="O137" s="90"/>
      <c r="P137" s="227">
        <f>O137*H137</f>
        <v>0</v>
      </c>
      <c r="Q137" s="227">
        <v>0.46000000000000002</v>
      </c>
      <c r="R137" s="227">
        <f>Q137*H137</f>
        <v>5.9800000000000004</v>
      </c>
      <c r="S137" s="227">
        <v>0</v>
      </c>
      <c r="T137" s="228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9" t="s">
        <v>133</v>
      </c>
      <c r="AT137" s="229" t="s">
        <v>128</v>
      </c>
      <c r="AU137" s="229" t="s">
        <v>80</v>
      </c>
      <c r="AY137" s="16" t="s">
        <v>127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6" t="s">
        <v>80</v>
      </c>
      <c r="BK137" s="230">
        <f>ROUND(I137*H137,2)</f>
        <v>0</v>
      </c>
      <c r="BL137" s="16" t="s">
        <v>133</v>
      </c>
      <c r="BM137" s="229" t="s">
        <v>162</v>
      </c>
    </row>
    <row r="138" s="2" customFormat="1">
      <c r="A138" s="37"/>
      <c r="B138" s="38"/>
      <c r="C138" s="218" t="s">
        <v>163</v>
      </c>
      <c r="D138" s="218" t="s">
        <v>128</v>
      </c>
      <c r="E138" s="219" t="s">
        <v>164</v>
      </c>
      <c r="F138" s="220" t="s">
        <v>165</v>
      </c>
      <c r="G138" s="221" t="s">
        <v>131</v>
      </c>
      <c r="H138" s="222">
        <v>13</v>
      </c>
      <c r="I138" s="223"/>
      <c r="J138" s="224">
        <f>ROUND(I138*H138,2)</f>
        <v>0</v>
      </c>
      <c r="K138" s="220" t="s">
        <v>132</v>
      </c>
      <c r="L138" s="43"/>
      <c r="M138" s="225" t="s">
        <v>1</v>
      </c>
      <c r="N138" s="226" t="s">
        <v>38</v>
      </c>
      <c r="O138" s="90"/>
      <c r="P138" s="227">
        <f>O138*H138</f>
        <v>0</v>
      </c>
      <c r="Q138" s="227">
        <v>0.33206000000000002</v>
      </c>
      <c r="R138" s="227">
        <f>Q138*H138</f>
        <v>4.3167800000000005</v>
      </c>
      <c r="S138" s="227">
        <v>0</v>
      </c>
      <c r="T138" s="228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9" t="s">
        <v>133</v>
      </c>
      <c r="AT138" s="229" t="s">
        <v>128</v>
      </c>
      <c r="AU138" s="229" t="s">
        <v>80</v>
      </c>
      <c r="AY138" s="16" t="s">
        <v>127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6" t="s">
        <v>80</v>
      </c>
      <c r="BK138" s="230">
        <f>ROUND(I138*H138,2)</f>
        <v>0</v>
      </c>
      <c r="BL138" s="16" t="s">
        <v>133</v>
      </c>
      <c r="BM138" s="229" t="s">
        <v>166</v>
      </c>
    </row>
    <row r="139" s="2" customFormat="1">
      <c r="A139" s="37"/>
      <c r="B139" s="38"/>
      <c r="C139" s="218" t="s">
        <v>143</v>
      </c>
      <c r="D139" s="218" t="s">
        <v>128</v>
      </c>
      <c r="E139" s="219" t="s">
        <v>167</v>
      </c>
      <c r="F139" s="220" t="s">
        <v>168</v>
      </c>
      <c r="G139" s="221" t="s">
        <v>131</v>
      </c>
      <c r="H139" s="222">
        <v>714.39999999999998</v>
      </c>
      <c r="I139" s="223"/>
      <c r="J139" s="224">
        <f>ROUND(I139*H139,2)</f>
        <v>0</v>
      </c>
      <c r="K139" s="220" t="s">
        <v>132</v>
      </c>
      <c r="L139" s="43"/>
      <c r="M139" s="225" t="s">
        <v>1</v>
      </c>
      <c r="N139" s="226" t="s">
        <v>38</v>
      </c>
      <c r="O139" s="90"/>
      <c r="P139" s="227">
        <f>O139*H139</f>
        <v>0</v>
      </c>
      <c r="Q139" s="227">
        <v>0.0056100000000000004</v>
      </c>
      <c r="R139" s="227">
        <f>Q139*H139</f>
        <v>4.007784</v>
      </c>
      <c r="S139" s="227">
        <v>0</v>
      </c>
      <c r="T139" s="228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9" t="s">
        <v>133</v>
      </c>
      <c r="AT139" s="229" t="s">
        <v>128</v>
      </c>
      <c r="AU139" s="229" t="s">
        <v>80</v>
      </c>
      <c r="AY139" s="16" t="s">
        <v>127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6" t="s">
        <v>80</v>
      </c>
      <c r="BK139" s="230">
        <f>ROUND(I139*H139,2)</f>
        <v>0</v>
      </c>
      <c r="BL139" s="16" t="s">
        <v>133</v>
      </c>
      <c r="BM139" s="229" t="s">
        <v>169</v>
      </c>
    </row>
    <row r="140" s="2" customFormat="1">
      <c r="A140" s="37"/>
      <c r="B140" s="38"/>
      <c r="C140" s="218" t="s">
        <v>170</v>
      </c>
      <c r="D140" s="218" t="s">
        <v>128</v>
      </c>
      <c r="E140" s="219" t="s">
        <v>171</v>
      </c>
      <c r="F140" s="220" t="s">
        <v>172</v>
      </c>
      <c r="G140" s="221" t="s">
        <v>131</v>
      </c>
      <c r="H140" s="222">
        <v>714.39999999999998</v>
      </c>
      <c r="I140" s="223"/>
      <c r="J140" s="224">
        <f>ROUND(I140*H140,2)</f>
        <v>0</v>
      </c>
      <c r="K140" s="220" t="s">
        <v>132</v>
      </c>
      <c r="L140" s="43"/>
      <c r="M140" s="225" t="s">
        <v>1</v>
      </c>
      <c r="N140" s="226" t="s">
        <v>38</v>
      </c>
      <c r="O140" s="90"/>
      <c r="P140" s="227">
        <f>O140*H140</f>
        <v>0</v>
      </c>
      <c r="Q140" s="227">
        <v>0.13188</v>
      </c>
      <c r="R140" s="227">
        <f>Q140*H140</f>
        <v>94.215071999999992</v>
      </c>
      <c r="S140" s="227">
        <v>0</v>
      </c>
      <c r="T140" s="228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9" t="s">
        <v>133</v>
      </c>
      <c r="AT140" s="229" t="s">
        <v>128</v>
      </c>
      <c r="AU140" s="229" t="s">
        <v>80</v>
      </c>
      <c r="AY140" s="16" t="s">
        <v>127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6" t="s">
        <v>80</v>
      </c>
      <c r="BK140" s="230">
        <f>ROUND(I140*H140,2)</f>
        <v>0</v>
      </c>
      <c r="BL140" s="16" t="s">
        <v>133</v>
      </c>
      <c r="BM140" s="229" t="s">
        <v>173</v>
      </c>
    </row>
    <row r="141" s="2" customFormat="1" ht="21.75" customHeight="1">
      <c r="A141" s="37"/>
      <c r="B141" s="38"/>
      <c r="C141" s="218" t="s">
        <v>147</v>
      </c>
      <c r="D141" s="218" t="s">
        <v>128</v>
      </c>
      <c r="E141" s="219" t="s">
        <v>174</v>
      </c>
      <c r="F141" s="220" t="s">
        <v>175</v>
      </c>
      <c r="G141" s="221" t="s">
        <v>131</v>
      </c>
      <c r="H141" s="222">
        <v>714.39999999999998</v>
      </c>
      <c r="I141" s="223"/>
      <c r="J141" s="224">
        <f>ROUND(I141*H141,2)</f>
        <v>0</v>
      </c>
      <c r="K141" s="220" t="s">
        <v>132</v>
      </c>
      <c r="L141" s="43"/>
      <c r="M141" s="225" t="s">
        <v>1</v>
      </c>
      <c r="N141" s="226" t="s">
        <v>38</v>
      </c>
      <c r="O141" s="90"/>
      <c r="P141" s="227">
        <f>O141*H141</f>
        <v>0</v>
      </c>
      <c r="Q141" s="227">
        <v>0.00060999999999999997</v>
      </c>
      <c r="R141" s="227">
        <f>Q141*H141</f>
        <v>0.43578399999999995</v>
      </c>
      <c r="S141" s="227">
        <v>0</v>
      </c>
      <c r="T141" s="228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9" t="s">
        <v>133</v>
      </c>
      <c r="AT141" s="229" t="s">
        <v>128</v>
      </c>
      <c r="AU141" s="229" t="s">
        <v>80</v>
      </c>
      <c r="AY141" s="16" t="s">
        <v>127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6" t="s">
        <v>80</v>
      </c>
      <c r="BK141" s="230">
        <f>ROUND(I141*H141,2)</f>
        <v>0</v>
      </c>
      <c r="BL141" s="16" t="s">
        <v>133</v>
      </c>
      <c r="BM141" s="229" t="s">
        <v>176</v>
      </c>
    </row>
    <row r="142" s="2" customFormat="1" ht="33" customHeight="1">
      <c r="A142" s="37"/>
      <c r="B142" s="38"/>
      <c r="C142" s="218" t="s">
        <v>177</v>
      </c>
      <c r="D142" s="218" t="s">
        <v>128</v>
      </c>
      <c r="E142" s="219" t="s">
        <v>178</v>
      </c>
      <c r="F142" s="220" t="s">
        <v>179</v>
      </c>
      <c r="G142" s="221" t="s">
        <v>131</v>
      </c>
      <c r="H142" s="222">
        <v>714.39999999999998</v>
      </c>
      <c r="I142" s="223"/>
      <c r="J142" s="224">
        <f>ROUND(I142*H142,2)</f>
        <v>0</v>
      </c>
      <c r="K142" s="220" t="s">
        <v>132</v>
      </c>
      <c r="L142" s="43"/>
      <c r="M142" s="225" t="s">
        <v>1</v>
      </c>
      <c r="N142" s="226" t="s">
        <v>38</v>
      </c>
      <c r="O142" s="90"/>
      <c r="P142" s="227">
        <f>O142*H142</f>
        <v>0</v>
      </c>
      <c r="Q142" s="227">
        <v>0.12966</v>
      </c>
      <c r="R142" s="227">
        <f>Q142*H142</f>
        <v>92.629103999999998</v>
      </c>
      <c r="S142" s="227">
        <v>0</v>
      </c>
      <c r="T142" s="228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9" t="s">
        <v>133</v>
      </c>
      <c r="AT142" s="229" t="s">
        <v>128</v>
      </c>
      <c r="AU142" s="229" t="s">
        <v>80</v>
      </c>
      <c r="AY142" s="16" t="s">
        <v>127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6" t="s">
        <v>80</v>
      </c>
      <c r="BK142" s="230">
        <f>ROUND(I142*H142,2)</f>
        <v>0</v>
      </c>
      <c r="BL142" s="16" t="s">
        <v>133</v>
      </c>
      <c r="BM142" s="229" t="s">
        <v>180</v>
      </c>
    </row>
    <row r="143" s="11" customFormat="1" ht="25.92" customHeight="1">
      <c r="A143" s="11"/>
      <c r="B143" s="204"/>
      <c r="C143" s="205"/>
      <c r="D143" s="206" t="s">
        <v>72</v>
      </c>
      <c r="E143" s="207" t="s">
        <v>181</v>
      </c>
      <c r="F143" s="207" t="s">
        <v>182</v>
      </c>
      <c r="G143" s="205"/>
      <c r="H143" s="205"/>
      <c r="I143" s="208"/>
      <c r="J143" s="209">
        <f>BK143</f>
        <v>0</v>
      </c>
      <c r="K143" s="205"/>
      <c r="L143" s="210"/>
      <c r="M143" s="211"/>
      <c r="N143" s="212"/>
      <c r="O143" s="212"/>
      <c r="P143" s="213">
        <f>P144</f>
        <v>0</v>
      </c>
      <c r="Q143" s="212"/>
      <c r="R143" s="213">
        <f>R144</f>
        <v>0</v>
      </c>
      <c r="S143" s="212"/>
      <c r="T143" s="214">
        <f>T144</f>
        <v>28.224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R143" s="215" t="s">
        <v>80</v>
      </c>
      <c r="AT143" s="216" t="s">
        <v>72</v>
      </c>
      <c r="AU143" s="216" t="s">
        <v>73</v>
      </c>
      <c r="AY143" s="215" t="s">
        <v>127</v>
      </c>
      <c r="BK143" s="217">
        <f>BK144</f>
        <v>0</v>
      </c>
    </row>
    <row r="144" s="2" customFormat="1" ht="16.5" customHeight="1">
      <c r="A144" s="37"/>
      <c r="B144" s="38"/>
      <c r="C144" s="218" t="s">
        <v>152</v>
      </c>
      <c r="D144" s="218" t="s">
        <v>128</v>
      </c>
      <c r="E144" s="219" t="s">
        <v>183</v>
      </c>
      <c r="F144" s="220" t="s">
        <v>184</v>
      </c>
      <c r="G144" s="221" t="s">
        <v>131</v>
      </c>
      <c r="H144" s="222">
        <v>112</v>
      </c>
      <c r="I144" s="223"/>
      <c r="J144" s="224">
        <f>ROUND(I144*H144,2)</f>
        <v>0</v>
      </c>
      <c r="K144" s="220" t="s">
        <v>132</v>
      </c>
      <c r="L144" s="43"/>
      <c r="M144" s="225" t="s">
        <v>1</v>
      </c>
      <c r="N144" s="226" t="s">
        <v>38</v>
      </c>
      <c r="O144" s="90"/>
      <c r="P144" s="227">
        <f>O144*H144</f>
        <v>0</v>
      </c>
      <c r="Q144" s="227">
        <v>0</v>
      </c>
      <c r="R144" s="227">
        <f>Q144*H144</f>
        <v>0</v>
      </c>
      <c r="S144" s="227">
        <v>0.252</v>
      </c>
      <c r="T144" s="228">
        <f>S144*H144</f>
        <v>28.224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9" t="s">
        <v>133</v>
      </c>
      <c r="AT144" s="229" t="s">
        <v>128</v>
      </c>
      <c r="AU144" s="229" t="s">
        <v>80</v>
      </c>
      <c r="AY144" s="16" t="s">
        <v>127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6" t="s">
        <v>80</v>
      </c>
      <c r="BK144" s="230">
        <f>ROUND(I144*H144,2)</f>
        <v>0</v>
      </c>
      <c r="BL144" s="16" t="s">
        <v>133</v>
      </c>
      <c r="BM144" s="229" t="s">
        <v>185</v>
      </c>
    </row>
    <row r="145" s="11" customFormat="1" ht="25.92" customHeight="1">
      <c r="A145" s="11"/>
      <c r="B145" s="204"/>
      <c r="C145" s="205"/>
      <c r="D145" s="206" t="s">
        <v>72</v>
      </c>
      <c r="E145" s="207" t="s">
        <v>186</v>
      </c>
      <c r="F145" s="207" t="s">
        <v>187</v>
      </c>
      <c r="G145" s="205"/>
      <c r="H145" s="205"/>
      <c r="I145" s="208"/>
      <c r="J145" s="209">
        <f>BK145</f>
        <v>0</v>
      </c>
      <c r="K145" s="205"/>
      <c r="L145" s="210"/>
      <c r="M145" s="211"/>
      <c r="N145" s="212"/>
      <c r="O145" s="212"/>
      <c r="P145" s="213">
        <f>P146</f>
        <v>0</v>
      </c>
      <c r="Q145" s="212"/>
      <c r="R145" s="213">
        <f>R146</f>
        <v>0</v>
      </c>
      <c r="S145" s="212"/>
      <c r="T145" s="214">
        <f>T146</f>
        <v>0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R145" s="215" t="s">
        <v>80</v>
      </c>
      <c r="AT145" s="216" t="s">
        <v>72</v>
      </c>
      <c r="AU145" s="216" t="s">
        <v>73</v>
      </c>
      <c r="AY145" s="215" t="s">
        <v>127</v>
      </c>
      <c r="BK145" s="217">
        <f>BK146</f>
        <v>0</v>
      </c>
    </row>
    <row r="146" s="2" customFormat="1" ht="33" customHeight="1">
      <c r="A146" s="37"/>
      <c r="B146" s="38"/>
      <c r="C146" s="218" t="s">
        <v>8</v>
      </c>
      <c r="D146" s="218" t="s">
        <v>128</v>
      </c>
      <c r="E146" s="219" t="s">
        <v>188</v>
      </c>
      <c r="F146" s="220" t="s">
        <v>189</v>
      </c>
      <c r="G146" s="221" t="s">
        <v>151</v>
      </c>
      <c r="H146" s="222">
        <v>234.429</v>
      </c>
      <c r="I146" s="223"/>
      <c r="J146" s="224">
        <f>ROUND(I146*H146,2)</f>
        <v>0</v>
      </c>
      <c r="K146" s="220" t="s">
        <v>132</v>
      </c>
      <c r="L146" s="43"/>
      <c r="M146" s="225" t="s">
        <v>1</v>
      </c>
      <c r="N146" s="226" t="s">
        <v>38</v>
      </c>
      <c r="O146" s="90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9" t="s">
        <v>133</v>
      </c>
      <c r="AT146" s="229" t="s">
        <v>128</v>
      </c>
      <c r="AU146" s="229" t="s">
        <v>80</v>
      </c>
      <c r="AY146" s="16" t="s">
        <v>127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6" t="s">
        <v>80</v>
      </c>
      <c r="BK146" s="230">
        <f>ROUND(I146*H146,2)</f>
        <v>0</v>
      </c>
      <c r="BL146" s="16" t="s">
        <v>133</v>
      </c>
      <c r="BM146" s="229" t="s">
        <v>190</v>
      </c>
    </row>
    <row r="147" s="11" customFormat="1" ht="25.92" customHeight="1">
      <c r="A147" s="11"/>
      <c r="B147" s="204"/>
      <c r="C147" s="205"/>
      <c r="D147" s="206" t="s">
        <v>72</v>
      </c>
      <c r="E147" s="207" t="s">
        <v>191</v>
      </c>
      <c r="F147" s="207" t="s">
        <v>192</v>
      </c>
      <c r="G147" s="205"/>
      <c r="H147" s="205"/>
      <c r="I147" s="208"/>
      <c r="J147" s="209">
        <f>BK147</f>
        <v>0</v>
      </c>
      <c r="K147" s="205"/>
      <c r="L147" s="210"/>
      <c r="M147" s="211"/>
      <c r="N147" s="212"/>
      <c r="O147" s="212"/>
      <c r="P147" s="213">
        <f>SUM(P148:P152)</f>
        <v>0</v>
      </c>
      <c r="Q147" s="212"/>
      <c r="R147" s="213">
        <f>SUM(R148:R152)</f>
        <v>0</v>
      </c>
      <c r="S147" s="212"/>
      <c r="T147" s="214">
        <f>SUM(T148:T152)</f>
        <v>0</v>
      </c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R147" s="215" t="s">
        <v>80</v>
      </c>
      <c r="AT147" s="216" t="s">
        <v>72</v>
      </c>
      <c r="AU147" s="216" t="s">
        <v>73</v>
      </c>
      <c r="AY147" s="215" t="s">
        <v>127</v>
      </c>
      <c r="BK147" s="217">
        <f>SUM(BK148:BK152)</f>
        <v>0</v>
      </c>
    </row>
    <row r="148" s="2" customFormat="1">
      <c r="A148" s="37"/>
      <c r="B148" s="38"/>
      <c r="C148" s="218" t="s">
        <v>159</v>
      </c>
      <c r="D148" s="218" t="s">
        <v>128</v>
      </c>
      <c r="E148" s="219" t="s">
        <v>193</v>
      </c>
      <c r="F148" s="220" t="s">
        <v>194</v>
      </c>
      <c r="G148" s="221" t="s">
        <v>151</v>
      </c>
      <c r="H148" s="222">
        <v>118.003</v>
      </c>
      <c r="I148" s="223"/>
      <c r="J148" s="224">
        <f>ROUND(I148*H148,2)</f>
        <v>0</v>
      </c>
      <c r="K148" s="220" t="s">
        <v>132</v>
      </c>
      <c r="L148" s="43"/>
      <c r="M148" s="225" t="s">
        <v>1</v>
      </c>
      <c r="N148" s="226" t="s">
        <v>38</v>
      </c>
      <c r="O148" s="90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9" t="s">
        <v>133</v>
      </c>
      <c r="AT148" s="229" t="s">
        <v>128</v>
      </c>
      <c r="AU148" s="229" t="s">
        <v>80</v>
      </c>
      <c r="AY148" s="16" t="s">
        <v>127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6" t="s">
        <v>80</v>
      </c>
      <c r="BK148" s="230">
        <f>ROUND(I148*H148,2)</f>
        <v>0</v>
      </c>
      <c r="BL148" s="16" t="s">
        <v>133</v>
      </c>
      <c r="BM148" s="229" t="s">
        <v>195</v>
      </c>
    </row>
    <row r="149" s="2" customFormat="1">
      <c r="A149" s="37"/>
      <c r="B149" s="38"/>
      <c r="C149" s="218" t="s">
        <v>196</v>
      </c>
      <c r="D149" s="218" t="s">
        <v>128</v>
      </c>
      <c r="E149" s="219" t="s">
        <v>197</v>
      </c>
      <c r="F149" s="220" t="s">
        <v>198</v>
      </c>
      <c r="G149" s="221" t="s">
        <v>151</v>
      </c>
      <c r="H149" s="222">
        <v>118.003</v>
      </c>
      <c r="I149" s="223"/>
      <c r="J149" s="224">
        <f>ROUND(I149*H149,2)</f>
        <v>0</v>
      </c>
      <c r="K149" s="220" t="s">
        <v>132</v>
      </c>
      <c r="L149" s="43"/>
      <c r="M149" s="225" t="s">
        <v>1</v>
      </c>
      <c r="N149" s="226" t="s">
        <v>38</v>
      </c>
      <c r="O149" s="90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9" t="s">
        <v>133</v>
      </c>
      <c r="AT149" s="229" t="s">
        <v>128</v>
      </c>
      <c r="AU149" s="229" t="s">
        <v>80</v>
      </c>
      <c r="AY149" s="16" t="s">
        <v>127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6" t="s">
        <v>80</v>
      </c>
      <c r="BK149" s="230">
        <f>ROUND(I149*H149,2)</f>
        <v>0</v>
      </c>
      <c r="BL149" s="16" t="s">
        <v>133</v>
      </c>
      <c r="BM149" s="229" t="s">
        <v>199</v>
      </c>
    </row>
    <row r="150" s="2" customFormat="1">
      <c r="A150" s="37"/>
      <c r="B150" s="38"/>
      <c r="C150" s="218" t="s">
        <v>162</v>
      </c>
      <c r="D150" s="218" t="s">
        <v>128</v>
      </c>
      <c r="E150" s="219" t="s">
        <v>200</v>
      </c>
      <c r="F150" s="220" t="s">
        <v>201</v>
      </c>
      <c r="G150" s="221" t="s">
        <v>151</v>
      </c>
      <c r="H150" s="222">
        <v>1062.029</v>
      </c>
      <c r="I150" s="223"/>
      <c r="J150" s="224">
        <f>ROUND(I150*H150,2)</f>
        <v>0</v>
      </c>
      <c r="K150" s="220" t="s">
        <v>132</v>
      </c>
      <c r="L150" s="43"/>
      <c r="M150" s="225" t="s">
        <v>1</v>
      </c>
      <c r="N150" s="226" t="s">
        <v>38</v>
      </c>
      <c r="O150" s="90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9" t="s">
        <v>133</v>
      </c>
      <c r="AT150" s="229" t="s">
        <v>128</v>
      </c>
      <c r="AU150" s="229" t="s">
        <v>80</v>
      </c>
      <c r="AY150" s="16" t="s">
        <v>127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6" t="s">
        <v>80</v>
      </c>
      <c r="BK150" s="230">
        <f>ROUND(I150*H150,2)</f>
        <v>0</v>
      </c>
      <c r="BL150" s="16" t="s">
        <v>133</v>
      </c>
      <c r="BM150" s="229" t="s">
        <v>202</v>
      </c>
    </row>
    <row r="151" s="2" customFormat="1" ht="16.5" customHeight="1">
      <c r="A151" s="37"/>
      <c r="B151" s="38"/>
      <c r="C151" s="218" t="s">
        <v>203</v>
      </c>
      <c r="D151" s="218" t="s">
        <v>128</v>
      </c>
      <c r="E151" s="219" t="s">
        <v>204</v>
      </c>
      <c r="F151" s="220" t="s">
        <v>205</v>
      </c>
      <c r="G151" s="221" t="s">
        <v>151</v>
      </c>
      <c r="H151" s="222">
        <v>118.003</v>
      </c>
      <c r="I151" s="223"/>
      <c r="J151" s="224">
        <f>ROUND(I151*H151,2)</f>
        <v>0</v>
      </c>
      <c r="K151" s="220" t="s">
        <v>1</v>
      </c>
      <c r="L151" s="43"/>
      <c r="M151" s="225" t="s">
        <v>1</v>
      </c>
      <c r="N151" s="226" t="s">
        <v>38</v>
      </c>
      <c r="O151" s="90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9" t="s">
        <v>133</v>
      </c>
      <c r="AT151" s="229" t="s">
        <v>128</v>
      </c>
      <c r="AU151" s="229" t="s">
        <v>80</v>
      </c>
      <c r="AY151" s="16" t="s">
        <v>127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6" t="s">
        <v>80</v>
      </c>
      <c r="BK151" s="230">
        <f>ROUND(I151*H151,2)</f>
        <v>0</v>
      </c>
      <c r="BL151" s="16" t="s">
        <v>133</v>
      </c>
      <c r="BM151" s="229" t="s">
        <v>206</v>
      </c>
    </row>
    <row r="152" s="2" customFormat="1" ht="44.25" customHeight="1">
      <c r="A152" s="37"/>
      <c r="B152" s="38"/>
      <c r="C152" s="218" t="s">
        <v>166</v>
      </c>
      <c r="D152" s="218" t="s">
        <v>128</v>
      </c>
      <c r="E152" s="219" t="s">
        <v>207</v>
      </c>
      <c r="F152" s="220" t="s">
        <v>208</v>
      </c>
      <c r="G152" s="221" t="s">
        <v>151</v>
      </c>
      <c r="H152" s="222">
        <v>118.003</v>
      </c>
      <c r="I152" s="223"/>
      <c r="J152" s="224">
        <f>ROUND(I152*H152,2)</f>
        <v>0</v>
      </c>
      <c r="K152" s="220" t="s">
        <v>132</v>
      </c>
      <c r="L152" s="43"/>
      <c r="M152" s="225" t="s">
        <v>1</v>
      </c>
      <c r="N152" s="226" t="s">
        <v>38</v>
      </c>
      <c r="O152" s="90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9" t="s">
        <v>133</v>
      </c>
      <c r="AT152" s="229" t="s">
        <v>128</v>
      </c>
      <c r="AU152" s="229" t="s">
        <v>80</v>
      </c>
      <c r="AY152" s="16" t="s">
        <v>127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6" t="s">
        <v>80</v>
      </c>
      <c r="BK152" s="230">
        <f>ROUND(I152*H152,2)</f>
        <v>0</v>
      </c>
      <c r="BL152" s="16" t="s">
        <v>133</v>
      </c>
      <c r="BM152" s="229" t="s">
        <v>209</v>
      </c>
    </row>
    <row r="153" s="11" customFormat="1" ht="25.92" customHeight="1">
      <c r="A153" s="11"/>
      <c r="B153" s="204"/>
      <c r="C153" s="205"/>
      <c r="D153" s="206" t="s">
        <v>72</v>
      </c>
      <c r="E153" s="207" t="s">
        <v>210</v>
      </c>
      <c r="F153" s="207" t="s">
        <v>211</v>
      </c>
      <c r="G153" s="205"/>
      <c r="H153" s="205"/>
      <c r="I153" s="208"/>
      <c r="J153" s="209">
        <f>BK153</f>
        <v>0</v>
      </c>
      <c r="K153" s="205"/>
      <c r="L153" s="210"/>
      <c r="M153" s="211"/>
      <c r="N153" s="212"/>
      <c r="O153" s="212"/>
      <c r="P153" s="213">
        <f>SUM(P154:P158)</f>
        <v>0</v>
      </c>
      <c r="Q153" s="212"/>
      <c r="R153" s="213">
        <f>SUM(R154:R158)</f>
        <v>0</v>
      </c>
      <c r="S153" s="212"/>
      <c r="T153" s="214">
        <f>SUM(T154:T158)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215" t="s">
        <v>80</v>
      </c>
      <c r="AT153" s="216" t="s">
        <v>72</v>
      </c>
      <c r="AU153" s="216" t="s">
        <v>73</v>
      </c>
      <c r="AY153" s="215" t="s">
        <v>127</v>
      </c>
      <c r="BK153" s="217">
        <f>SUM(BK154:BK158)</f>
        <v>0</v>
      </c>
    </row>
    <row r="154" s="2" customFormat="1" ht="16.5" customHeight="1">
      <c r="A154" s="37"/>
      <c r="B154" s="38"/>
      <c r="C154" s="218" t="s">
        <v>7</v>
      </c>
      <c r="D154" s="218" t="s">
        <v>128</v>
      </c>
      <c r="E154" s="219" t="s">
        <v>212</v>
      </c>
      <c r="F154" s="220" t="s">
        <v>213</v>
      </c>
      <c r="G154" s="221" t="s">
        <v>214</v>
      </c>
      <c r="H154" s="222">
        <v>1</v>
      </c>
      <c r="I154" s="223"/>
      <c r="J154" s="224">
        <f>ROUND(I154*H154,2)</f>
        <v>0</v>
      </c>
      <c r="K154" s="220" t="s">
        <v>1</v>
      </c>
      <c r="L154" s="43"/>
      <c r="M154" s="225" t="s">
        <v>1</v>
      </c>
      <c r="N154" s="226" t="s">
        <v>38</v>
      </c>
      <c r="O154" s="90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9" t="s">
        <v>133</v>
      </c>
      <c r="AT154" s="229" t="s">
        <v>128</v>
      </c>
      <c r="AU154" s="229" t="s">
        <v>80</v>
      </c>
      <c r="AY154" s="16" t="s">
        <v>127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6" t="s">
        <v>80</v>
      </c>
      <c r="BK154" s="230">
        <f>ROUND(I154*H154,2)</f>
        <v>0</v>
      </c>
      <c r="BL154" s="16" t="s">
        <v>133</v>
      </c>
      <c r="BM154" s="229" t="s">
        <v>215</v>
      </c>
    </row>
    <row r="155" s="2" customFormat="1" ht="16.5" customHeight="1">
      <c r="A155" s="37"/>
      <c r="B155" s="38"/>
      <c r="C155" s="218" t="s">
        <v>169</v>
      </c>
      <c r="D155" s="218" t="s">
        <v>128</v>
      </c>
      <c r="E155" s="219" t="s">
        <v>216</v>
      </c>
      <c r="F155" s="220" t="s">
        <v>217</v>
      </c>
      <c r="G155" s="221" t="s">
        <v>214</v>
      </c>
      <c r="H155" s="222">
        <v>1</v>
      </c>
      <c r="I155" s="223"/>
      <c r="J155" s="224">
        <f>ROUND(I155*H155,2)</f>
        <v>0</v>
      </c>
      <c r="K155" s="220" t="s">
        <v>1</v>
      </c>
      <c r="L155" s="43"/>
      <c r="M155" s="225" t="s">
        <v>1</v>
      </c>
      <c r="N155" s="226" t="s">
        <v>38</v>
      </c>
      <c r="O155" s="90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9" t="s">
        <v>133</v>
      </c>
      <c r="AT155" s="229" t="s">
        <v>128</v>
      </c>
      <c r="AU155" s="229" t="s">
        <v>80</v>
      </c>
      <c r="AY155" s="16" t="s">
        <v>127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6" t="s">
        <v>80</v>
      </c>
      <c r="BK155" s="230">
        <f>ROUND(I155*H155,2)</f>
        <v>0</v>
      </c>
      <c r="BL155" s="16" t="s">
        <v>133</v>
      </c>
      <c r="BM155" s="229" t="s">
        <v>218</v>
      </c>
    </row>
    <row r="156" s="2" customFormat="1" ht="16.5" customHeight="1">
      <c r="A156" s="37"/>
      <c r="B156" s="38"/>
      <c r="C156" s="218" t="s">
        <v>219</v>
      </c>
      <c r="D156" s="218" t="s">
        <v>128</v>
      </c>
      <c r="E156" s="219" t="s">
        <v>220</v>
      </c>
      <c r="F156" s="220" t="s">
        <v>221</v>
      </c>
      <c r="G156" s="221" t="s">
        <v>214</v>
      </c>
      <c r="H156" s="222">
        <v>1</v>
      </c>
      <c r="I156" s="223"/>
      <c r="J156" s="224">
        <f>ROUND(I156*H156,2)</f>
        <v>0</v>
      </c>
      <c r="K156" s="220" t="s">
        <v>1</v>
      </c>
      <c r="L156" s="43"/>
      <c r="M156" s="225" t="s">
        <v>1</v>
      </c>
      <c r="N156" s="226" t="s">
        <v>38</v>
      </c>
      <c r="O156" s="90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9" t="s">
        <v>133</v>
      </c>
      <c r="AT156" s="229" t="s">
        <v>128</v>
      </c>
      <c r="AU156" s="229" t="s">
        <v>80</v>
      </c>
      <c r="AY156" s="16" t="s">
        <v>127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6" t="s">
        <v>80</v>
      </c>
      <c r="BK156" s="230">
        <f>ROUND(I156*H156,2)</f>
        <v>0</v>
      </c>
      <c r="BL156" s="16" t="s">
        <v>133</v>
      </c>
      <c r="BM156" s="229" t="s">
        <v>222</v>
      </c>
    </row>
    <row r="157" s="2" customFormat="1" ht="16.5" customHeight="1">
      <c r="A157" s="37"/>
      <c r="B157" s="38"/>
      <c r="C157" s="218" t="s">
        <v>173</v>
      </c>
      <c r="D157" s="218" t="s">
        <v>128</v>
      </c>
      <c r="E157" s="219" t="s">
        <v>223</v>
      </c>
      <c r="F157" s="220" t="s">
        <v>224</v>
      </c>
      <c r="G157" s="221" t="s">
        <v>214</v>
      </c>
      <c r="H157" s="222">
        <v>1</v>
      </c>
      <c r="I157" s="223"/>
      <c r="J157" s="224">
        <f>ROUND(I157*H157,2)</f>
        <v>0</v>
      </c>
      <c r="K157" s="220" t="s">
        <v>1</v>
      </c>
      <c r="L157" s="43"/>
      <c r="M157" s="225" t="s">
        <v>1</v>
      </c>
      <c r="N157" s="226" t="s">
        <v>38</v>
      </c>
      <c r="O157" s="90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9" t="s">
        <v>133</v>
      </c>
      <c r="AT157" s="229" t="s">
        <v>128</v>
      </c>
      <c r="AU157" s="229" t="s">
        <v>80</v>
      </c>
      <c r="AY157" s="16" t="s">
        <v>127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6" t="s">
        <v>80</v>
      </c>
      <c r="BK157" s="230">
        <f>ROUND(I157*H157,2)</f>
        <v>0</v>
      </c>
      <c r="BL157" s="16" t="s">
        <v>133</v>
      </c>
      <c r="BM157" s="229" t="s">
        <v>225</v>
      </c>
    </row>
    <row r="158" s="2" customFormat="1" ht="16.5" customHeight="1">
      <c r="A158" s="37"/>
      <c r="B158" s="38"/>
      <c r="C158" s="218" t="s">
        <v>226</v>
      </c>
      <c r="D158" s="218" t="s">
        <v>128</v>
      </c>
      <c r="E158" s="219" t="s">
        <v>227</v>
      </c>
      <c r="F158" s="220" t="s">
        <v>228</v>
      </c>
      <c r="G158" s="221" t="s">
        <v>214</v>
      </c>
      <c r="H158" s="222">
        <v>1</v>
      </c>
      <c r="I158" s="223"/>
      <c r="J158" s="224">
        <f>ROUND(I158*H158,2)</f>
        <v>0</v>
      </c>
      <c r="K158" s="220" t="s">
        <v>1</v>
      </c>
      <c r="L158" s="43"/>
      <c r="M158" s="242" t="s">
        <v>1</v>
      </c>
      <c r="N158" s="243" t="s">
        <v>38</v>
      </c>
      <c r="O158" s="244"/>
      <c r="P158" s="245">
        <f>O158*H158</f>
        <v>0</v>
      </c>
      <c r="Q158" s="245">
        <v>0</v>
      </c>
      <c r="R158" s="245">
        <f>Q158*H158</f>
        <v>0</v>
      </c>
      <c r="S158" s="245">
        <v>0</v>
      </c>
      <c r="T158" s="24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9" t="s">
        <v>133</v>
      </c>
      <c r="AT158" s="229" t="s">
        <v>128</v>
      </c>
      <c r="AU158" s="229" t="s">
        <v>80</v>
      </c>
      <c r="AY158" s="16" t="s">
        <v>127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6" t="s">
        <v>80</v>
      </c>
      <c r="BK158" s="230">
        <f>ROUND(I158*H158,2)</f>
        <v>0</v>
      </c>
      <c r="BL158" s="16" t="s">
        <v>133</v>
      </c>
      <c r="BM158" s="229" t="s">
        <v>229</v>
      </c>
    </row>
    <row r="159" s="2" customFormat="1" ht="6.96" customHeight="1">
      <c r="A159" s="37"/>
      <c r="B159" s="65"/>
      <c r="C159" s="66"/>
      <c r="D159" s="66"/>
      <c r="E159" s="66"/>
      <c r="F159" s="66"/>
      <c r="G159" s="66"/>
      <c r="H159" s="66"/>
      <c r="I159" s="66"/>
      <c r="J159" s="66"/>
      <c r="K159" s="66"/>
      <c r="L159" s="43"/>
      <c r="M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</row>
  </sheetData>
  <sheetProtection sheet="1" autoFilter="0" formatColumns="0" formatRows="0" objects="1" scenarios="1" spinCount="100000" saltValue="PrToJnb6jhSeygI+vijKM4DFJ6OJjonaAVcf2m8MGV63bO25Xc748FCZWKe3wt29GBCtXE2g3QpbeedSypuRfg==" hashValue="3y1rK9xu4VJ9SoFg7prP+4q/6h9XcLWCrxEYZ47EzzOiKFdN0/E0COQwr/ywqI5EmZcjL3u/575xxbMtA+dx7Q==" algorithmName="SHA-512" password="CC35"/>
  <autoFilter ref="C125:K15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97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Polní cesty v k.ú. Křenov u Kájova</v>
      </c>
      <c r="F7" s="149"/>
      <c r="G7" s="149"/>
      <c r="H7" s="149"/>
      <c r="L7" s="19"/>
    </row>
    <row r="8" s="1" customFormat="1" ht="12" customHeight="1">
      <c r="B8" s="19"/>
      <c r="D8" s="149" t="s">
        <v>98</v>
      </c>
      <c r="L8" s="19"/>
    </row>
    <row r="9" s="2" customFormat="1" ht="16.5" customHeight="1">
      <c r="A9" s="37"/>
      <c r="B9" s="43"/>
      <c r="C9" s="37"/>
      <c r="D9" s="37"/>
      <c r="E9" s="150" t="s">
        <v>99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100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230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25. 3. 2021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ROUND(J127,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ROUND((SUM(BE127:BE172)),  2)</f>
        <v>0</v>
      </c>
      <c r="G35" s="37"/>
      <c r="H35" s="37"/>
      <c r="I35" s="163">
        <v>0.20999999999999999</v>
      </c>
      <c r="J35" s="162">
        <f>ROUND(((SUM(BE127:BE172))*I35),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ROUND((SUM(BF127:BF172)),  2)</f>
        <v>0</v>
      </c>
      <c r="G36" s="37"/>
      <c r="H36" s="37"/>
      <c r="I36" s="163">
        <v>0.14999999999999999</v>
      </c>
      <c r="J36" s="162">
        <f>ROUND(((SUM(BF127:BF172))*I36),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ROUND((SUM(BG127:BG172)),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ROUND((SUM(BH127:BH172)),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ROUND((SUM(BI127:BI172)),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Polní cesty v k.ú. Křenov u Kájova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98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99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100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C1-2 - 0,12-0,613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25. 3. 2021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103</v>
      </c>
      <c r="D96" s="184"/>
      <c r="E96" s="184"/>
      <c r="F96" s="184"/>
      <c r="G96" s="184"/>
      <c r="H96" s="184"/>
      <c r="I96" s="184"/>
      <c r="J96" s="185" t="s">
        <v>104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105</v>
      </c>
      <c r="D98" s="39"/>
      <c r="E98" s="39"/>
      <c r="F98" s="39"/>
      <c r="G98" s="39"/>
      <c r="H98" s="39"/>
      <c r="I98" s="39"/>
      <c r="J98" s="109">
        <f>J127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106</v>
      </c>
    </row>
    <row r="99" s="9" customFormat="1" ht="24.96" customHeight="1">
      <c r="A99" s="9"/>
      <c r="B99" s="187"/>
      <c r="C99" s="188"/>
      <c r="D99" s="189" t="s">
        <v>107</v>
      </c>
      <c r="E99" s="190"/>
      <c r="F99" s="190"/>
      <c r="G99" s="190"/>
      <c r="H99" s="190"/>
      <c r="I99" s="190"/>
      <c r="J99" s="191">
        <f>J128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7"/>
      <c r="C100" s="188"/>
      <c r="D100" s="189" t="s">
        <v>108</v>
      </c>
      <c r="E100" s="190"/>
      <c r="F100" s="190"/>
      <c r="G100" s="190"/>
      <c r="H100" s="190"/>
      <c r="I100" s="190"/>
      <c r="J100" s="191">
        <f>J140</f>
        <v>0</v>
      </c>
      <c r="K100" s="188"/>
      <c r="L100" s="19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7"/>
      <c r="C101" s="188"/>
      <c r="D101" s="189" t="s">
        <v>231</v>
      </c>
      <c r="E101" s="190"/>
      <c r="F101" s="190"/>
      <c r="G101" s="190"/>
      <c r="H101" s="190"/>
      <c r="I101" s="190"/>
      <c r="J101" s="191">
        <f>J150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7"/>
      <c r="C102" s="188"/>
      <c r="D102" s="189" t="s">
        <v>109</v>
      </c>
      <c r="E102" s="190"/>
      <c r="F102" s="190"/>
      <c r="G102" s="190"/>
      <c r="H102" s="190"/>
      <c r="I102" s="190"/>
      <c r="J102" s="191">
        <f>J157</f>
        <v>0</v>
      </c>
      <c r="K102" s="188"/>
      <c r="L102" s="19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7"/>
      <c r="C103" s="188"/>
      <c r="D103" s="189" t="s">
        <v>110</v>
      </c>
      <c r="E103" s="190"/>
      <c r="F103" s="190"/>
      <c r="G103" s="190"/>
      <c r="H103" s="190"/>
      <c r="I103" s="190"/>
      <c r="J103" s="191">
        <f>J159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7"/>
      <c r="C104" s="188"/>
      <c r="D104" s="189" t="s">
        <v>111</v>
      </c>
      <c r="E104" s="190"/>
      <c r="F104" s="190"/>
      <c r="G104" s="190"/>
      <c r="H104" s="190"/>
      <c r="I104" s="190"/>
      <c r="J104" s="191">
        <f>J161</f>
        <v>0</v>
      </c>
      <c r="K104" s="188"/>
      <c r="L104" s="19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7"/>
      <c r="C105" s="188"/>
      <c r="D105" s="189" t="s">
        <v>112</v>
      </c>
      <c r="E105" s="190"/>
      <c r="F105" s="190"/>
      <c r="G105" s="190"/>
      <c r="H105" s="190"/>
      <c r="I105" s="190"/>
      <c r="J105" s="191">
        <f>J167</f>
        <v>0</v>
      </c>
      <c r="K105" s="188"/>
      <c r="L105" s="19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113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82" t="str">
        <f>E7</f>
        <v>Polní cesty v k.ú. Křenov u Kájova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" customFormat="1" ht="12" customHeight="1">
      <c r="B116" s="20"/>
      <c r="C116" s="31" t="s">
        <v>98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="2" customFormat="1" ht="16.5" customHeight="1">
      <c r="A117" s="37"/>
      <c r="B117" s="38"/>
      <c r="C117" s="39"/>
      <c r="D117" s="39"/>
      <c r="E117" s="182" t="s">
        <v>99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100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E11</f>
        <v>C1-2 - 0,12-0,613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F14</f>
        <v xml:space="preserve"> </v>
      </c>
      <c r="G121" s="39"/>
      <c r="H121" s="39"/>
      <c r="I121" s="31" t="s">
        <v>22</v>
      </c>
      <c r="J121" s="78" t="str">
        <f>IF(J14="","",J14)</f>
        <v>25. 3. 2021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E17</f>
        <v xml:space="preserve"> </v>
      </c>
      <c r="G123" s="39"/>
      <c r="H123" s="39"/>
      <c r="I123" s="31" t="s">
        <v>29</v>
      </c>
      <c r="J123" s="35" t="str">
        <f>E23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27</v>
      </c>
      <c r="D124" s="39"/>
      <c r="E124" s="39"/>
      <c r="F124" s="26" t="str">
        <f>IF(E20="","",E20)</f>
        <v>Vyplň údaj</v>
      </c>
      <c r="G124" s="39"/>
      <c r="H124" s="39"/>
      <c r="I124" s="31" t="s">
        <v>31</v>
      </c>
      <c r="J124" s="35" t="str">
        <f>E26</f>
        <v xml:space="preserve"> 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0" customFormat="1" ht="29.28" customHeight="1">
      <c r="A126" s="193"/>
      <c r="B126" s="194"/>
      <c r="C126" s="195" t="s">
        <v>114</v>
      </c>
      <c r="D126" s="196" t="s">
        <v>58</v>
      </c>
      <c r="E126" s="196" t="s">
        <v>54</v>
      </c>
      <c r="F126" s="196" t="s">
        <v>55</v>
      </c>
      <c r="G126" s="196" t="s">
        <v>115</v>
      </c>
      <c r="H126" s="196" t="s">
        <v>116</v>
      </c>
      <c r="I126" s="196" t="s">
        <v>117</v>
      </c>
      <c r="J126" s="196" t="s">
        <v>104</v>
      </c>
      <c r="K126" s="197" t="s">
        <v>118</v>
      </c>
      <c r="L126" s="198"/>
      <c r="M126" s="99" t="s">
        <v>1</v>
      </c>
      <c r="N126" s="100" t="s">
        <v>37</v>
      </c>
      <c r="O126" s="100" t="s">
        <v>119</v>
      </c>
      <c r="P126" s="100" t="s">
        <v>120</v>
      </c>
      <c r="Q126" s="100" t="s">
        <v>121</v>
      </c>
      <c r="R126" s="100" t="s">
        <v>122</v>
      </c>
      <c r="S126" s="100" t="s">
        <v>123</v>
      </c>
      <c r="T126" s="101" t="s">
        <v>124</v>
      </c>
      <c r="U126" s="193"/>
      <c r="V126" s="193"/>
      <c r="W126" s="193"/>
      <c r="X126" s="193"/>
      <c r="Y126" s="193"/>
      <c r="Z126" s="193"/>
      <c r="AA126" s="193"/>
      <c r="AB126" s="193"/>
      <c r="AC126" s="193"/>
      <c r="AD126" s="193"/>
      <c r="AE126" s="193"/>
    </row>
    <row r="127" s="2" customFormat="1" ht="22.8" customHeight="1">
      <c r="A127" s="37"/>
      <c r="B127" s="38"/>
      <c r="C127" s="106" t="s">
        <v>125</v>
      </c>
      <c r="D127" s="39"/>
      <c r="E127" s="39"/>
      <c r="F127" s="39"/>
      <c r="G127" s="39"/>
      <c r="H127" s="39"/>
      <c r="I127" s="39"/>
      <c r="J127" s="199">
        <f>BK127</f>
        <v>0</v>
      </c>
      <c r="K127" s="39"/>
      <c r="L127" s="43"/>
      <c r="M127" s="102"/>
      <c r="N127" s="200"/>
      <c r="O127" s="103"/>
      <c r="P127" s="201">
        <f>P128+P140+P150+P157+P159+P161+P167</f>
        <v>0</v>
      </c>
      <c r="Q127" s="103"/>
      <c r="R127" s="201">
        <f>R128+R140+R150+R157+R159+R161+R167</f>
        <v>767.85697999999991</v>
      </c>
      <c r="S127" s="103"/>
      <c r="T127" s="202">
        <f>T128+T140+T150+T157+T159+T161+T167</f>
        <v>493.892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72</v>
      </c>
      <c r="AU127" s="16" t="s">
        <v>106</v>
      </c>
      <c r="BK127" s="203">
        <f>BK128+BK140+BK150+BK157+BK159+BK161+BK167</f>
        <v>0</v>
      </c>
    </row>
    <row r="128" s="11" customFormat="1" ht="25.92" customHeight="1">
      <c r="A128" s="11"/>
      <c r="B128" s="204"/>
      <c r="C128" s="205"/>
      <c r="D128" s="206" t="s">
        <v>72</v>
      </c>
      <c r="E128" s="207" t="s">
        <v>80</v>
      </c>
      <c r="F128" s="207" t="s">
        <v>126</v>
      </c>
      <c r="G128" s="205"/>
      <c r="H128" s="205"/>
      <c r="I128" s="208"/>
      <c r="J128" s="209">
        <f>BK128</f>
        <v>0</v>
      </c>
      <c r="K128" s="205"/>
      <c r="L128" s="210"/>
      <c r="M128" s="211"/>
      <c r="N128" s="212"/>
      <c r="O128" s="212"/>
      <c r="P128" s="213">
        <f>SUM(P129:P139)</f>
        <v>0</v>
      </c>
      <c r="Q128" s="212"/>
      <c r="R128" s="213">
        <f>SUM(R129:R139)</f>
        <v>0.16072</v>
      </c>
      <c r="S128" s="212"/>
      <c r="T128" s="214">
        <f>SUM(T129:T139)</f>
        <v>369.65600000000001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5" t="s">
        <v>80</v>
      </c>
      <c r="AT128" s="216" t="s">
        <v>72</v>
      </c>
      <c r="AU128" s="216" t="s">
        <v>73</v>
      </c>
      <c r="AY128" s="215" t="s">
        <v>127</v>
      </c>
      <c r="BK128" s="217">
        <f>SUM(BK129:BK139)</f>
        <v>0</v>
      </c>
    </row>
    <row r="129" s="2" customFormat="1" ht="16.5" customHeight="1">
      <c r="A129" s="37"/>
      <c r="B129" s="38"/>
      <c r="C129" s="218" t="s">
        <v>80</v>
      </c>
      <c r="D129" s="218" t="s">
        <v>128</v>
      </c>
      <c r="E129" s="219" t="s">
        <v>232</v>
      </c>
      <c r="F129" s="220" t="s">
        <v>233</v>
      </c>
      <c r="G129" s="221" t="s">
        <v>131</v>
      </c>
      <c r="H129" s="222">
        <v>296</v>
      </c>
      <c r="I129" s="223"/>
      <c r="J129" s="224">
        <f>ROUND(I129*H129,2)</f>
        <v>0</v>
      </c>
      <c r="K129" s="220" t="s">
        <v>1</v>
      </c>
      <c r="L129" s="43"/>
      <c r="M129" s="225" t="s">
        <v>1</v>
      </c>
      <c r="N129" s="226" t="s">
        <v>38</v>
      </c>
      <c r="O129" s="90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133</v>
      </c>
      <c r="AT129" s="229" t="s">
        <v>128</v>
      </c>
      <c r="AU129" s="229" t="s">
        <v>80</v>
      </c>
      <c r="AY129" s="16" t="s">
        <v>127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80</v>
      </c>
      <c r="BK129" s="230">
        <f>ROUND(I129*H129,2)</f>
        <v>0</v>
      </c>
      <c r="BL129" s="16" t="s">
        <v>133</v>
      </c>
      <c r="BM129" s="229" t="s">
        <v>82</v>
      </c>
    </row>
    <row r="130" s="12" customFormat="1">
      <c r="A130" s="12"/>
      <c r="B130" s="231"/>
      <c r="C130" s="232"/>
      <c r="D130" s="233" t="s">
        <v>153</v>
      </c>
      <c r="E130" s="247" t="s">
        <v>1</v>
      </c>
      <c r="F130" s="234" t="s">
        <v>234</v>
      </c>
      <c r="G130" s="232"/>
      <c r="H130" s="235">
        <v>296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41" t="s">
        <v>153</v>
      </c>
      <c r="AU130" s="241" t="s">
        <v>80</v>
      </c>
      <c r="AV130" s="12" t="s">
        <v>82</v>
      </c>
      <c r="AW130" s="12" t="s">
        <v>30</v>
      </c>
      <c r="AX130" s="12" t="s">
        <v>73</v>
      </c>
      <c r="AY130" s="241" t="s">
        <v>127</v>
      </c>
    </row>
    <row r="131" s="13" customFormat="1">
      <c r="A131" s="13"/>
      <c r="B131" s="248"/>
      <c r="C131" s="249"/>
      <c r="D131" s="233" t="s">
        <v>153</v>
      </c>
      <c r="E131" s="250" t="s">
        <v>1</v>
      </c>
      <c r="F131" s="251" t="s">
        <v>235</v>
      </c>
      <c r="G131" s="249"/>
      <c r="H131" s="252">
        <v>296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8" t="s">
        <v>153</v>
      </c>
      <c r="AU131" s="258" t="s">
        <v>80</v>
      </c>
      <c r="AV131" s="13" t="s">
        <v>133</v>
      </c>
      <c r="AW131" s="13" t="s">
        <v>30</v>
      </c>
      <c r="AX131" s="13" t="s">
        <v>80</v>
      </c>
      <c r="AY131" s="258" t="s">
        <v>127</v>
      </c>
    </row>
    <row r="132" s="2" customFormat="1" ht="16.5" customHeight="1">
      <c r="A132" s="37"/>
      <c r="B132" s="38"/>
      <c r="C132" s="218" t="s">
        <v>82</v>
      </c>
      <c r="D132" s="218" t="s">
        <v>128</v>
      </c>
      <c r="E132" s="219" t="s">
        <v>236</v>
      </c>
      <c r="F132" s="220" t="s">
        <v>237</v>
      </c>
      <c r="G132" s="221" t="s">
        <v>131</v>
      </c>
      <c r="H132" s="222">
        <v>296</v>
      </c>
      <c r="I132" s="223"/>
      <c r="J132" s="224">
        <f>ROUND(I132*H132,2)</f>
        <v>0</v>
      </c>
      <c r="K132" s="220" t="s">
        <v>1</v>
      </c>
      <c r="L132" s="43"/>
      <c r="M132" s="225" t="s">
        <v>1</v>
      </c>
      <c r="N132" s="226" t="s">
        <v>38</v>
      </c>
      <c r="O132" s="90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9" t="s">
        <v>133</v>
      </c>
      <c r="AT132" s="229" t="s">
        <v>128</v>
      </c>
      <c r="AU132" s="229" t="s">
        <v>80</v>
      </c>
      <c r="AY132" s="16" t="s">
        <v>127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6" t="s">
        <v>80</v>
      </c>
      <c r="BK132" s="230">
        <f>ROUND(I132*H132,2)</f>
        <v>0</v>
      </c>
      <c r="BL132" s="16" t="s">
        <v>133</v>
      </c>
      <c r="BM132" s="229" t="s">
        <v>133</v>
      </c>
    </row>
    <row r="133" s="2" customFormat="1">
      <c r="A133" s="37"/>
      <c r="B133" s="38"/>
      <c r="C133" s="218" t="s">
        <v>137</v>
      </c>
      <c r="D133" s="218" t="s">
        <v>128</v>
      </c>
      <c r="E133" s="219" t="s">
        <v>238</v>
      </c>
      <c r="F133" s="220" t="s">
        <v>239</v>
      </c>
      <c r="G133" s="221" t="s">
        <v>131</v>
      </c>
      <c r="H133" s="222">
        <v>3214.4000000000001</v>
      </c>
      <c r="I133" s="223"/>
      <c r="J133" s="224">
        <f>ROUND(I133*H133,2)</f>
        <v>0</v>
      </c>
      <c r="K133" s="220" t="s">
        <v>132</v>
      </c>
      <c r="L133" s="43"/>
      <c r="M133" s="225" t="s">
        <v>1</v>
      </c>
      <c r="N133" s="226" t="s">
        <v>38</v>
      </c>
      <c r="O133" s="90"/>
      <c r="P133" s="227">
        <f>O133*H133</f>
        <v>0</v>
      </c>
      <c r="Q133" s="227">
        <v>5.0000000000000002E-05</v>
      </c>
      <c r="R133" s="227">
        <f>Q133*H133</f>
        <v>0.16072</v>
      </c>
      <c r="S133" s="227">
        <v>0.11500000000000001</v>
      </c>
      <c r="T133" s="228">
        <f>S133*H133</f>
        <v>369.65600000000001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9" t="s">
        <v>133</v>
      </c>
      <c r="AT133" s="229" t="s">
        <v>128</v>
      </c>
      <c r="AU133" s="229" t="s">
        <v>80</v>
      </c>
      <c r="AY133" s="16" t="s">
        <v>127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6" t="s">
        <v>80</v>
      </c>
      <c r="BK133" s="230">
        <f>ROUND(I133*H133,2)</f>
        <v>0</v>
      </c>
      <c r="BL133" s="16" t="s">
        <v>133</v>
      </c>
      <c r="BM133" s="229" t="s">
        <v>148</v>
      </c>
    </row>
    <row r="134" s="2" customFormat="1">
      <c r="A134" s="37"/>
      <c r="B134" s="38"/>
      <c r="C134" s="218" t="s">
        <v>133</v>
      </c>
      <c r="D134" s="218" t="s">
        <v>128</v>
      </c>
      <c r="E134" s="219" t="s">
        <v>134</v>
      </c>
      <c r="F134" s="220" t="s">
        <v>135</v>
      </c>
      <c r="G134" s="221" t="s">
        <v>136</v>
      </c>
      <c r="H134" s="222">
        <v>70.950000000000003</v>
      </c>
      <c r="I134" s="223"/>
      <c r="J134" s="224">
        <f>ROUND(I134*H134,2)</f>
        <v>0</v>
      </c>
      <c r="K134" s="220" t="s">
        <v>132</v>
      </c>
      <c r="L134" s="43"/>
      <c r="M134" s="225" t="s">
        <v>1</v>
      </c>
      <c r="N134" s="226" t="s">
        <v>38</v>
      </c>
      <c r="O134" s="90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9" t="s">
        <v>133</v>
      </c>
      <c r="AT134" s="229" t="s">
        <v>128</v>
      </c>
      <c r="AU134" s="229" t="s">
        <v>80</v>
      </c>
      <c r="AY134" s="16" t="s">
        <v>127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6" t="s">
        <v>80</v>
      </c>
      <c r="BK134" s="230">
        <f>ROUND(I134*H134,2)</f>
        <v>0</v>
      </c>
      <c r="BL134" s="16" t="s">
        <v>133</v>
      </c>
      <c r="BM134" s="229" t="s">
        <v>140</v>
      </c>
    </row>
    <row r="135" s="2" customFormat="1">
      <c r="A135" s="37"/>
      <c r="B135" s="38"/>
      <c r="C135" s="218" t="s">
        <v>144</v>
      </c>
      <c r="D135" s="218" t="s">
        <v>128</v>
      </c>
      <c r="E135" s="219" t="s">
        <v>240</v>
      </c>
      <c r="F135" s="220" t="s">
        <v>241</v>
      </c>
      <c r="G135" s="221" t="s">
        <v>131</v>
      </c>
      <c r="H135" s="222">
        <v>165</v>
      </c>
      <c r="I135" s="223"/>
      <c r="J135" s="224">
        <f>ROUND(I135*H135,2)</f>
        <v>0</v>
      </c>
      <c r="K135" s="220" t="s">
        <v>132</v>
      </c>
      <c r="L135" s="43"/>
      <c r="M135" s="225" t="s">
        <v>1</v>
      </c>
      <c r="N135" s="226" t="s">
        <v>38</v>
      </c>
      <c r="O135" s="90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9" t="s">
        <v>133</v>
      </c>
      <c r="AT135" s="229" t="s">
        <v>128</v>
      </c>
      <c r="AU135" s="229" t="s">
        <v>80</v>
      </c>
      <c r="AY135" s="16" t="s">
        <v>127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6" t="s">
        <v>80</v>
      </c>
      <c r="BK135" s="230">
        <f>ROUND(I135*H135,2)</f>
        <v>0</v>
      </c>
      <c r="BL135" s="16" t="s">
        <v>133</v>
      </c>
      <c r="BM135" s="229" t="s">
        <v>147</v>
      </c>
    </row>
    <row r="136" s="2" customFormat="1" ht="33" customHeight="1">
      <c r="A136" s="37"/>
      <c r="B136" s="38"/>
      <c r="C136" s="218" t="s">
        <v>148</v>
      </c>
      <c r="D136" s="218" t="s">
        <v>128</v>
      </c>
      <c r="E136" s="219" t="s">
        <v>141</v>
      </c>
      <c r="F136" s="220" t="s">
        <v>142</v>
      </c>
      <c r="G136" s="221" t="s">
        <v>136</v>
      </c>
      <c r="H136" s="222">
        <v>70.950000000000003</v>
      </c>
      <c r="I136" s="223"/>
      <c r="J136" s="224">
        <f>ROUND(I136*H136,2)</f>
        <v>0</v>
      </c>
      <c r="K136" s="220" t="s">
        <v>132</v>
      </c>
      <c r="L136" s="43"/>
      <c r="M136" s="225" t="s">
        <v>1</v>
      </c>
      <c r="N136" s="226" t="s">
        <v>38</v>
      </c>
      <c r="O136" s="90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9" t="s">
        <v>133</v>
      </c>
      <c r="AT136" s="229" t="s">
        <v>128</v>
      </c>
      <c r="AU136" s="229" t="s">
        <v>80</v>
      </c>
      <c r="AY136" s="16" t="s">
        <v>127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6" t="s">
        <v>80</v>
      </c>
      <c r="BK136" s="230">
        <f>ROUND(I136*H136,2)</f>
        <v>0</v>
      </c>
      <c r="BL136" s="16" t="s">
        <v>133</v>
      </c>
      <c r="BM136" s="229" t="s">
        <v>152</v>
      </c>
    </row>
    <row r="137" s="2" customFormat="1" ht="16.5" customHeight="1">
      <c r="A137" s="37"/>
      <c r="B137" s="38"/>
      <c r="C137" s="218" t="s">
        <v>156</v>
      </c>
      <c r="D137" s="218" t="s">
        <v>128</v>
      </c>
      <c r="E137" s="219" t="s">
        <v>145</v>
      </c>
      <c r="F137" s="220" t="s">
        <v>146</v>
      </c>
      <c r="G137" s="221" t="s">
        <v>136</v>
      </c>
      <c r="H137" s="222">
        <v>70.950000000000003</v>
      </c>
      <c r="I137" s="223"/>
      <c r="J137" s="224">
        <f>ROUND(I137*H137,2)</f>
        <v>0</v>
      </c>
      <c r="K137" s="220" t="s">
        <v>132</v>
      </c>
      <c r="L137" s="43"/>
      <c r="M137" s="225" t="s">
        <v>1</v>
      </c>
      <c r="N137" s="226" t="s">
        <v>38</v>
      </c>
      <c r="O137" s="90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9" t="s">
        <v>133</v>
      </c>
      <c r="AT137" s="229" t="s">
        <v>128</v>
      </c>
      <c r="AU137" s="229" t="s">
        <v>80</v>
      </c>
      <c r="AY137" s="16" t="s">
        <v>127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6" t="s">
        <v>80</v>
      </c>
      <c r="BK137" s="230">
        <f>ROUND(I137*H137,2)</f>
        <v>0</v>
      </c>
      <c r="BL137" s="16" t="s">
        <v>133</v>
      </c>
      <c r="BM137" s="229" t="s">
        <v>159</v>
      </c>
    </row>
    <row r="138" s="2" customFormat="1" ht="33" customHeight="1">
      <c r="A138" s="37"/>
      <c r="B138" s="38"/>
      <c r="C138" s="218" t="s">
        <v>140</v>
      </c>
      <c r="D138" s="218" t="s">
        <v>128</v>
      </c>
      <c r="E138" s="219" t="s">
        <v>242</v>
      </c>
      <c r="F138" s="220" t="s">
        <v>150</v>
      </c>
      <c r="G138" s="221" t="s">
        <v>151</v>
      </c>
      <c r="H138" s="222">
        <v>134.80500000000001</v>
      </c>
      <c r="I138" s="223"/>
      <c r="J138" s="224">
        <f>ROUND(I138*H138,2)</f>
        <v>0</v>
      </c>
      <c r="K138" s="220" t="s">
        <v>132</v>
      </c>
      <c r="L138" s="43"/>
      <c r="M138" s="225" t="s">
        <v>1</v>
      </c>
      <c r="N138" s="226" t="s">
        <v>38</v>
      </c>
      <c r="O138" s="90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9" t="s">
        <v>133</v>
      </c>
      <c r="AT138" s="229" t="s">
        <v>128</v>
      </c>
      <c r="AU138" s="229" t="s">
        <v>80</v>
      </c>
      <c r="AY138" s="16" t="s">
        <v>127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6" t="s">
        <v>80</v>
      </c>
      <c r="BK138" s="230">
        <f>ROUND(I138*H138,2)</f>
        <v>0</v>
      </c>
      <c r="BL138" s="16" t="s">
        <v>133</v>
      </c>
      <c r="BM138" s="229" t="s">
        <v>162</v>
      </c>
    </row>
    <row r="139" s="12" customFormat="1">
      <c r="A139" s="12"/>
      <c r="B139" s="231"/>
      <c r="C139" s="232"/>
      <c r="D139" s="233" t="s">
        <v>153</v>
      </c>
      <c r="E139" s="232"/>
      <c r="F139" s="234" t="s">
        <v>243</v>
      </c>
      <c r="G139" s="232"/>
      <c r="H139" s="235">
        <v>134.80500000000001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41" t="s">
        <v>153</v>
      </c>
      <c r="AU139" s="241" t="s">
        <v>80</v>
      </c>
      <c r="AV139" s="12" t="s">
        <v>82</v>
      </c>
      <c r="AW139" s="12" t="s">
        <v>4</v>
      </c>
      <c r="AX139" s="12" t="s">
        <v>80</v>
      </c>
      <c r="AY139" s="241" t="s">
        <v>127</v>
      </c>
    </row>
    <row r="140" s="11" customFormat="1" ht="25.92" customHeight="1">
      <c r="A140" s="11"/>
      <c r="B140" s="204"/>
      <c r="C140" s="205"/>
      <c r="D140" s="206" t="s">
        <v>72</v>
      </c>
      <c r="E140" s="207" t="s">
        <v>144</v>
      </c>
      <c r="F140" s="207" t="s">
        <v>155</v>
      </c>
      <c r="G140" s="205"/>
      <c r="H140" s="205"/>
      <c r="I140" s="208"/>
      <c r="J140" s="209">
        <f>BK140</f>
        <v>0</v>
      </c>
      <c r="K140" s="205"/>
      <c r="L140" s="210"/>
      <c r="M140" s="211"/>
      <c r="N140" s="212"/>
      <c r="O140" s="212"/>
      <c r="P140" s="213">
        <f>SUM(P141:P149)</f>
        <v>0</v>
      </c>
      <c r="Q140" s="212"/>
      <c r="R140" s="213">
        <f>SUM(R141:R149)</f>
        <v>767.47003999999993</v>
      </c>
      <c r="S140" s="212"/>
      <c r="T140" s="214">
        <f>SUM(T141:T149)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215" t="s">
        <v>80</v>
      </c>
      <c r="AT140" s="216" t="s">
        <v>72</v>
      </c>
      <c r="AU140" s="216" t="s">
        <v>73</v>
      </c>
      <c r="AY140" s="215" t="s">
        <v>127</v>
      </c>
      <c r="BK140" s="217">
        <f>SUM(BK141:BK149)</f>
        <v>0</v>
      </c>
    </row>
    <row r="141" s="2" customFormat="1">
      <c r="A141" s="37"/>
      <c r="B141" s="38"/>
      <c r="C141" s="218" t="s">
        <v>163</v>
      </c>
      <c r="D141" s="218" t="s">
        <v>128</v>
      </c>
      <c r="E141" s="219" t="s">
        <v>157</v>
      </c>
      <c r="F141" s="220" t="s">
        <v>158</v>
      </c>
      <c r="G141" s="221" t="s">
        <v>131</v>
      </c>
      <c r="H141" s="222">
        <v>493</v>
      </c>
      <c r="I141" s="223"/>
      <c r="J141" s="224">
        <f>ROUND(I141*H141,2)</f>
        <v>0</v>
      </c>
      <c r="K141" s="220" t="s">
        <v>132</v>
      </c>
      <c r="L141" s="43"/>
      <c r="M141" s="225" t="s">
        <v>1</v>
      </c>
      <c r="N141" s="226" t="s">
        <v>38</v>
      </c>
      <c r="O141" s="90"/>
      <c r="P141" s="227">
        <f>O141*H141</f>
        <v>0</v>
      </c>
      <c r="Q141" s="227">
        <v>0.34499999999999997</v>
      </c>
      <c r="R141" s="227">
        <f>Q141*H141</f>
        <v>170.08499999999998</v>
      </c>
      <c r="S141" s="227">
        <v>0</v>
      </c>
      <c r="T141" s="228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9" t="s">
        <v>133</v>
      </c>
      <c r="AT141" s="229" t="s">
        <v>128</v>
      </c>
      <c r="AU141" s="229" t="s">
        <v>80</v>
      </c>
      <c r="AY141" s="16" t="s">
        <v>127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6" t="s">
        <v>80</v>
      </c>
      <c r="BK141" s="230">
        <f>ROUND(I141*H141,2)</f>
        <v>0</v>
      </c>
      <c r="BL141" s="16" t="s">
        <v>133</v>
      </c>
      <c r="BM141" s="229" t="s">
        <v>166</v>
      </c>
    </row>
    <row r="142" s="12" customFormat="1">
      <c r="A142" s="12"/>
      <c r="B142" s="231"/>
      <c r="C142" s="232"/>
      <c r="D142" s="233" t="s">
        <v>153</v>
      </c>
      <c r="E142" s="247" t="s">
        <v>1</v>
      </c>
      <c r="F142" s="234" t="s">
        <v>244</v>
      </c>
      <c r="G142" s="232"/>
      <c r="H142" s="235">
        <v>493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41" t="s">
        <v>153</v>
      </c>
      <c r="AU142" s="241" t="s">
        <v>80</v>
      </c>
      <c r="AV142" s="12" t="s">
        <v>82</v>
      </c>
      <c r="AW142" s="12" t="s">
        <v>30</v>
      </c>
      <c r="AX142" s="12" t="s">
        <v>73</v>
      </c>
      <c r="AY142" s="241" t="s">
        <v>127</v>
      </c>
    </row>
    <row r="143" s="13" customFormat="1">
      <c r="A143" s="13"/>
      <c r="B143" s="248"/>
      <c r="C143" s="249"/>
      <c r="D143" s="233" t="s">
        <v>153</v>
      </c>
      <c r="E143" s="250" t="s">
        <v>1</v>
      </c>
      <c r="F143" s="251" t="s">
        <v>235</v>
      </c>
      <c r="G143" s="249"/>
      <c r="H143" s="252">
        <v>493</v>
      </c>
      <c r="I143" s="253"/>
      <c r="J143" s="249"/>
      <c r="K143" s="249"/>
      <c r="L143" s="254"/>
      <c r="M143" s="255"/>
      <c r="N143" s="256"/>
      <c r="O143" s="256"/>
      <c r="P143" s="256"/>
      <c r="Q143" s="256"/>
      <c r="R143" s="256"/>
      <c r="S143" s="256"/>
      <c r="T143" s="25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8" t="s">
        <v>153</v>
      </c>
      <c r="AU143" s="258" t="s">
        <v>80</v>
      </c>
      <c r="AV143" s="13" t="s">
        <v>133</v>
      </c>
      <c r="AW143" s="13" t="s">
        <v>30</v>
      </c>
      <c r="AX143" s="13" t="s">
        <v>80</v>
      </c>
      <c r="AY143" s="258" t="s">
        <v>127</v>
      </c>
    </row>
    <row r="144" s="2" customFormat="1" ht="16.5" customHeight="1">
      <c r="A144" s="37"/>
      <c r="B144" s="38"/>
      <c r="C144" s="218" t="s">
        <v>143</v>
      </c>
      <c r="D144" s="218" t="s">
        <v>128</v>
      </c>
      <c r="E144" s="219" t="s">
        <v>160</v>
      </c>
      <c r="F144" s="220" t="s">
        <v>161</v>
      </c>
      <c r="G144" s="221" t="s">
        <v>131</v>
      </c>
      <c r="H144" s="222">
        <v>165</v>
      </c>
      <c r="I144" s="223"/>
      <c r="J144" s="224">
        <f>ROUND(I144*H144,2)</f>
        <v>0</v>
      </c>
      <c r="K144" s="220" t="s">
        <v>132</v>
      </c>
      <c r="L144" s="43"/>
      <c r="M144" s="225" t="s">
        <v>1</v>
      </c>
      <c r="N144" s="226" t="s">
        <v>38</v>
      </c>
      <c r="O144" s="90"/>
      <c r="P144" s="227">
        <f>O144*H144</f>
        <v>0</v>
      </c>
      <c r="Q144" s="227">
        <v>0.46000000000000002</v>
      </c>
      <c r="R144" s="227">
        <f>Q144*H144</f>
        <v>75.900000000000006</v>
      </c>
      <c r="S144" s="227">
        <v>0</v>
      </c>
      <c r="T144" s="228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9" t="s">
        <v>133</v>
      </c>
      <c r="AT144" s="229" t="s">
        <v>128</v>
      </c>
      <c r="AU144" s="229" t="s">
        <v>80</v>
      </c>
      <c r="AY144" s="16" t="s">
        <v>127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6" t="s">
        <v>80</v>
      </c>
      <c r="BK144" s="230">
        <f>ROUND(I144*H144,2)</f>
        <v>0</v>
      </c>
      <c r="BL144" s="16" t="s">
        <v>133</v>
      </c>
      <c r="BM144" s="229" t="s">
        <v>169</v>
      </c>
    </row>
    <row r="145" s="2" customFormat="1">
      <c r="A145" s="37"/>
      <c r="B145" s="38"/>
      <c r="C145" s="218" t="s">
        <v>170</v>
      </c>
      <c r="D145" s="218" t="s">
        <v>128</v>
      </c>
      <c r="E145" s="219" t="s">
        <v>164</v>
      </c>
      <c r="F145" s="220" t="s">
        <v>165</v>
      </c>
      <c r="G145" s="221" t="s">
        <v>131</v>
      </c>
      <c r="H145" s="222">
        <v>165</v>
      </c>
      <c r="I145" s="223"/>
      <c r="J145" s="224">
        <f>ROUND(I145*H145,2)</f>
        <v>0</v>
      </c>
      <c r="K145" s="220" t="s">
        <v>132</v>
      </c>
      <c r="L145" s="43"/>
      <c r="M145" s="225" t="s">
        <v>1</v>
      </c>
      <c r="N145" s="226" t="s">
        <v>38</v>
      </c>
      <c r="O145" s="90"/>
      <c r="P145" s="227">
        <f>O145*H145</f>
        <v>0</v>
      </c>
      <c r="Q145" s="227">
        <v>0.33206000000000002</v>
      </c>
      <c r="R145" s="227">
        <f>Q145*H145</f>
        <v>54.789900000000003</v>
      </c>
      <c r="S145" s="227">
        <v>0</v>
      </c>
      <c r="T145" s="228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9" t="s">
        <v>133</v>
      </c>
      <c r="AT145" s="229" t="s">
        <v>128</v>
      </c>
      <c r="AU145" s="229" t="s">
        <v>80</v>
      </c>
      <c r="AY145" s="16" t="s">
        <v>127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6" t="s">
        <v>80</v>
      </c>
      <c r="BK145" s="230">
        <f>ROUND(I145*H145,2)</f>
        <v>0</v>
      </c>
      <c r="BL145" s="16" t="s">
        <v>133</v>
      </c>
      <c r="BM145" s="229" t="s">
        <v>173</v>
      </c>
    </row>
    <row r="146" s="2" customFormat="1">
      <c r="A146" s="37"/>
      <c r="B146" s="38"/>
      <c r="C146" s="218" t="s">
        <v>147</v>
      </c>
      <c r="D146" s="218" t="s">
        <v>128</v>
      </c>
      <c r="E146" s="219" t="s">
        <v>167</v>
      </c>
      <c r="F146" s="220" t="s">
        <v>168</v>
      </c>
      <c r="G146" s="221" t="s">
        <v>131</v>
      </c>
      <c r="H146" s="222">
        <v>3379.4000000000001</v>
      </c>
      <c r="I146" s="223"/>
      <c r="J146" s="224">
        <f>ROUND(I146*H146,2)</f>
        <v>0</v>
      </c>
      <c r="K146" s="220" t="s">
        <v>132</v>
      </c>
      <c r="L146" s="43"/>
      <c r="M146" s="225" t="s">
        <v>1</v>
      </c>
      <c r="N146" s="226" t="s">
        <v>38</v>
      </c>
      <c r="O146" s="90"/>
      <c r="P146" s="227">
        <f>O146*H146</f>
        <v>0</v>
      </c>
      <c r="Q146" s="227">
        <v>0.0056100000000000004</v>
      </c>
      <c r="R146" s="227">
        <f>Q146*H146</f>
        <v>18.958434</v>
      </c>
      <c r="S146" s="227">
        <v>0</v>
      </c>
      <c r="T146" s="228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9" t="s">
        <v>133</v>
      </c>
      <c r="AT146" s="229" t="s">
        <v>128</v>
      </c>
      <c r="AU146" s="229" t="s">
        <v>80</v>
      </c>
      <c r="AY146" s="16" t="s">
        <v>127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6" t="s">
        <v>80</v>
      </c>
      <c r="BK146" s="230">
        <f>ROUND(I146*H146,2)</f>
        <v>0</v>
      </c>
      <c r="BL146" s="16" t="s">
        <v>133</v>
      </c>
      <c r="BM146" s="229" t="s">
        <v>176</v>
      </c>
    </row>
    <row r="147" s="2" customFormat="1">
      <c r="A147" s="37"/>
      <c r="B147" s="38"/>
      <c r="C147" s="218" t="s">
        <v>177</v>
      </c>
      <c r="D147" s="218" t="s">
        <v>128</v>
      </c>
      <c r="E147" s="219" t="s">
        <v>171</v>
      </c>
      <c r="F147" s="220" t="s">
        <v>172</v>
      </c>
      <c r="G147" s="221" t="s">
        <v>131</v>
      </c>
      <c r="H147" s="222">
        <v>3379.4000000000001</v>
      </c>
      <c r="I147" s="223"/>
      <c r="J147" s="224">
        <f>ROUND(I147*H147,2)</f>
        <v>0</v>
      </c>
      <c r="K147" s="220" t="s">
        <v>132</v>
      </c>
      <c r="L147" s="43"/>
      <c r="M147" s="225" t="s">
        <v>1</v>
      </c>
      <c r="N147" s="226" t="s">
        <v>38</v>
      </c>
      <c r="O147" s="90"/>
      <c r="P147" s="227">
        <f>O147*H147</f>
        <v>0</v>
      </c>
      <c r="Q147" s="227">
        <v>0.13188</v>
      </c>
      <c r="R147" s="227">
        <f>Q147*H147</f>
        <v>445.67527200000001</v>
      </c>
      <c r="S147" s="227">
        <v>0</v>
      </c>
      <c r="T147" s="228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9" t="s">
        <v>133</v>
      </c>
      <c r="AT147" s="229" t="s">
        <v>128</v>
      </c>
      <c r="AU147" s="229" t="s">
        <v>80</v>
      </c>
      <c r="AY147" s="16" t="s">
        <v>127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6" t="s">
        <v>80</v>
      </c>
      <c r="BK147" s="230">
        <f>ROUND(I147*H147,2)</f>
        <v>0</v>
      </c>
      <c r="BL147" s="16" t="s">
        <v>133</v>
      </c>
      <c r="BM147" s="229" t="s">
        <v>180</v>
      </c>
    </row>
    <row r="148" s="2" customFormat="1" ht="21.75" customHeight="1">
      <c r="A148" s="37"/>
      <c r="B148" s="38"/>
      <c r="C148" s="218" t="s">
        <v>152</v>
      </c>
      <c r="D148" s="218" t="s">
        <v>128</v>
      </c>
      <c r="E148" s="219" t="s">
        <v>174</v>
      </c>
      <c r="F148" s="220" t="s">
        <v>175</v>
      </c>
      <c r="G148" s="221" t="s">
        <v>131</v>
      </c>
      <c r="H148" s="222">
        <v>3379.4000000000001</v>
      </c>
      <c r="I148" s="223"/>
      <c r="J148" s="224">
        <f>ROUND(I148*H148,2)</f>
        <v>0</v>
      </c>
      <c r="K148" s="220" t="s">
        <v>132</v>
      </c>
      <c r="L148" s="43"/>
      <c r="M148" s="225" t="s">
        <v>1</v>
      </c>
      <c r="N148" s="226" t="s">
        <v>38</v>
      </c>
      <c r="O148" s="90"/>
      <c r="P148" s="227">
        <f>O148*H148</f>
        <v>0</v>
      </c>
      <c r="Q148" s="227">
        <v>0.00060999999999999997</v>
      </c>
      <c r="R148" s="227">
        <f>Q148*H148</f>
        <v>2.0614339999999998</v>
      </c>
      <c r="S148" s="227">
        <v>0</v>
      </c>
      <c r="T148" s="228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9" t="s">
        <v>133</v>
      </c>
      <c r="AT148" s="229" t="s">
        <v>128</v>
      </c>
      <c r="AU148" s="229" t="s">
        <v>80</v>
      </c>
      <c r="AY148" s="16" t="s">
        <v>127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6" t="s">
        <v>80</v>
      </c>
      <c r="BK148" s="230">
        <f>ROUND(I148*H148,2)</f>
        <v>0</v>
      </c>
      <c r="BL148" s="16" t="s">
        <v>133</v>
      </c>
      <c r="BM148" s="229" t="s">
        <v>185</v>
      </c>
    </row>
    <row r="149" s="2" customFormat="1" ht="33" customHeight="1">
      <c r="A149" s="37"/>
      <c r="B149" s="38"/>
      <c r="C149" s="218" t="s">
        <v>8</v>
      </c>
      <c r="D149" s="218" t="s">
        <v>128</v>
      </c>
      <c r="E149" s="219" t="s">
        <v>178</v>
      </c>
      <c r="F149" s="220" t="s">
        <v>179</v>
      </c>
      <c r="G149" s="221" t="s">
        <v>131</v>
      </c>
      <c r="H149" s="222">
        <v>3379.4000000000001</v>
      </c>
      <c r="I149" s="223"/>
      <c r="J149" s="224">
        <f>ROUND(I149*H149,2)</f>
        <v>0</v>
      </c>
      <c r="K149" s="220" t="s">
        <v>132</v>
      </c>
      <c r="L149" s="43"/>
      <c r="M149" s="225" t="s">
        <v>1</v>
      </c>
      <c r="N149" s="226" t="s">
        <v>38</v>
      </c>
      <c r="O149" s="90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9" t="s">
        <v>133</v>
      </c>
      <c r="AT149" s="229" t="s">
        <v>128</v>
      </c>
      <c r="AU149" s="229" t="s">
        <v>80</v>
      </c>
      <c r="AY149" s="16" t="s">
        <v>127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6" t="s">
        <v>80</v>
      </c>
      <c r="BK149" s="230">
        <f>ROUND(I149*H149,2)</f>
        <v>0</v>
      </c>
      <c r="BL149" s="16" t="s">
        <v>133</v>
      </c>
      <c r="BM149" s="229" t="s">
        <v>190</v>
      </c>
    </row>
    <row r="150" s="11" customFormat="1" ht="25.92" customHeight="1">
      <c r="A150" s="11"/>
      <c r="B150" s="204"/>
      <c r="C150" s="205"/>
      <c r="D150" s="206" t="s">
        <v>72</v>
      </c>
      <c r="E150" s="207" t="s">
        <v>245</v>
      </c>
      <c r="F150" s="207" t="s">
        <v>246</v>
      </c>
      <c r="G150" s="205"/>
      <c r="H150" s="205"/>
      <c r="I150" s="208"/>
      <c r="J150" s="209">
        <f>BK150</f>
        <v>0</v>
      </c>
      <c r="K150" s="205"/>
      <c r="L150" s="210"/>
      <c r="M150" s="211"/>
      <c r="N150" s="212"/>
      <c r="O150" s="212"/>
      <c r="P150" s="213">
        <f>SUM(P151:P156)</f>
        <v>0</v>
      </c>
      <c r="Q150" s="212"/>
      <c r="R150" s="213">
        <f>SUM(R151:R156)</f>
        <v>0.22622</v>
      </c>
      <c r="S150" s="212"/>
      <c r="T150" s="214">
        <f>SUM(T151:T156)</f>
        <v>0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R150" s="215" t="s">
        <v>80</v>
      </c>
      <c r="AT150" s="216" t="s">
        <v>72</v>
      </c>
      <c r="AU150" s="216" t="s">
        <v>73</v>
      </c>
      <c r="AY150" s="215" t="s">
        <v>127</v>
      </c>
      <c r="BK150" s="217">
        <f>SUM(BK151:BK156)</f>
        <v>0</v>
      </c>
    </row>
    <row r="151" s="2" customFormat="1">
      <c r="A151" s="37"/>
      <c r="B151" s="38"/>
      <c r="C151" s="218" t="s">
        <v>159</v>
      </c>
      <c r="D151" s="218" t="s">
        <v>128</v>
      </c>
      <c r="E151" s="219" t="s">
        <v>247</v>
      </c>
      <c r="F151" s="220" t="s">
        <v>248</v>
      </c>
      <c r="G151" s="221" t="s">
        <v>249</v>
      </c>
      <c r="H151" s="222">
        <v>2</v>
      </c>
      <c r="I151" s="223"/>
      <c r="J151" s="224">
        <f>ROUND(I151*H151,2)</f>
        <v>0</v>
      </c>
      <c r="K151" s="220" t="s">
        <v>132</v>
      </c>
      <c r="L151" s="43"/>
      <c r="M151" s="225" t="s">
        <v>1</v>
      </c>
      <c r="N151" s="226" t="s">
        <v>38</v>
      </c>
      <c r="O151" s="90"/>
      <c r="P151" s="227">
        <f>O151*H151</f>
        <v>0</v>
      </c>
      <c r="Q151" s="227">
        <v>0.11241</v>
      </c>
      <c r="R151" s="227">
        <f>Q151*H151</f>
        <v>0.22481999999999999</v>
      </c>
      <c r="S151" s="227">
        <v>0</v>
      </c>
      <c r="T151" s="228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9" t="s">
        <v>133</v>
      </c>
      <c r="AT151" s="229" t="s">
        <v>128</v>
      </c>
      <c r="AU151" s="229" t="s">
        <v>80</v>
      </c>
      <c r="AY151" s="16" t="s">
        <v>127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6" t="s">
        <v>80</v>
      </c>
      <c r="BK151" s="230">
        <f>ROUND(I151*H151,2)</f>
        <v>0</v>
      </c>
      <c r="BL151" s="16" t="s">
        <v>133</v>
      </c>
      <c r="BM151" s="229" t="s">
        <v>195</v>
      </c>
    </row>
    <row r="152" s="2" customFormat="1" ht="16.5" customHeight="1">
      <c r="A152" s="37"/>
      <c r="B152" s="38"/>
      <c r="C152" s="218" t="s">
        <v>196</v>
      </c>
      <c r="D152" s="218" t="s">
        <v>128</v>
      </c>
      <c r="E152" s="219" t="s">
        <v>250</v>
      </c>
      <c r="F152" s="220" t="s">
        <v>251</v>
      </c>
      <c r="G152" s="221" t="s">
        <v>249</v>
      </c>
      <c r="H152" s="222">
        <v>2</v>
      </c>
      <c r="I152" s="223"/>
      <c r="J152" s="224">
        <f>ROUND(I152*H152,2)</f>
        <v>0</v>
      </c>
      <c r="K152" s="220" t="s">
        <v>1</v>
      </c>
      <c r="L152" s="43"/>
      <c r="M152" s="225" t="s">
        <v>1</v>
      </c>
      <c r="N152" s="226" t="s">
        <v>38</v>
      </c>
      <c r="O152" s="90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9" t="s">
        <v>133</v>
      </c>
      <c r="AT152" s="229" t="s">
        <v>128</v>
      </c>
      <c r="AU152" s="229" t="s">
        <v>80</v>
      </c>
      <c r="AY152" s="16" t="s">
        <v>127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6" t="s">
        <v>80</v>
      </c>
      <c r="BK152" s="230">
        <f>ROUND(I152*H152,2)</f>
        <v>0</v>
      </c>
      <c r="BL152" s="16" t="s">
        <v>133</v>
      </c>
      <c r="BM152" s="229" t="s">
        <v>199</v>
      </c>
    </row>
    <row r="153" s="2" customFormat="1">
      <c r="A153" s="37"/>
      <c r="B153" s="38"/>
      <c r="C153" s="218" t="s">
        <v>162</v>
      </c>
      <c r="D153" s="218" t="s">
        <v>128</v>
      </c>
      <c r="E153" s="219" t="s">
        <v>252</v>
      </c>
      <c r="F153" s="220" t="s">
        <v>253</v>
      </c>
      <c r="G153" s="221" t="s">
        <v>249</v>
      </c>
      <c r="H153" s="222">
        <v>2</v>
      </c>
      <c r="I153" s="223"/>
      <c r="J153" s="224">
        <f>ROUND(I153*H153,2)</f>
        <v>0</v>
      </c>
      <c r="K153" s="220" t="s">
        <v>132</v>
      </c>
      <c r="L153" s="43"/>
      <c r="M153" s="225" t="s">
        <v>1</v>
      </c>
      <c r="N153" s="226" t="s">
        <v>38</v>
      </c>
      <c r="O153" s="90"/>
      <c r="P153" s="227">
        <f>O153*H153</f>
        <v>0</v>
      </c>
      <c r="Q153" s="227">
        <v>0.00069999999999999999</v>
      </c>
      <c r="R153" s="227">
        <f>Q153*H153</f>
        <v>0.0014</v>
      </c>
      <c r="S153" s="227">
        <v>0</v>
      </c>
      <c r="T153" s="228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9" t="s">
        <v>133</v>
      </c>
      <c r="AT153" s="229" t="s">
        <v>128</v>
      </c>
      <c r="AU153" s="229" t="s">
        <v>80</v>
      </c>
      <c r="AY153" s="16" t="s">
        <v>127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6" t="s">
        <v>80</v>
      </c>
      <c r="BK153" s="230">
        <f>ROUND(I153*H153,2)</f>
        <v>0</v>
      </c>
      <c r="BL153" s="16" t="s">
        <v>133</v>
      </c>
      <c r="BM153" s="229" t="s">
        <v>202</v>
      </c>
    </row>
    <row r="154" s="2" customFormat="1" ht="16.5" customHeight="1">
      <c r="A154" s="37"/>
      <c r="B154" s="38"/>
      <c r="C154" s="218" t="s">
        <v>203</v>
      </c>
      <c r="D154" s="218" t="s">
        <v>128</v>
      </c>
      <c r="E154" s="219" t="s">
        <v>254</v>
      </c>
      <c r="F154" s="220" t="s">
        <v>255</v>
      </c>
      <c r="G154" s="221" t="s">
        <v>249</v>
      </c>
      <c r="H154" s="222">
        <v>2</v>
      </c>
      <c r="I154" s="223"/>
      <c r="J154" s="224">
        <f>ROUND(I154*H154,2)</f>
        <v>0</v>
      </c>
      <c r="K154" s="220" t="s">
        <v>1</v>
      </c>
      <c r="L154" s="43"/>
      <c r="M154" s="225" t="s">
        <v>1</v>
      </c>
      <c r="N154" s="226" t="s">
        <v>38</v>
      </c>
      <c r="O154" s="90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9" t="s">
        <v>133</v>
      </c>
      <c r="AT154" s="229" t="s">
        <v>128</v>
      </c>
      <c r="AU154" s="229" t="s">
        <v>80</v>
      </c>
      <c r="AY154" s="16" t="s">
        <v>127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6" t="s">
        <v>80</v>
      </c>
      <c r="BK154" s="230">
        <f>ROUND(I154*H154,2)</f>
        <v>0</v>
      </c>
      <c r="BL154" s="16" t="s">
        <v>133</v>
      </c>
      <c r="BM154" s="229" t="s">
        <v>206</v>
      </c>
    </row>
    <row r="155" s="2" customFormat="1">
      <c r="A155" s="37"/>
      <c r="B155" s="38"/>
      <c r="C155" s="218" t="s">
        <v>166</v>
      </c>
      <c r="D155" s="218" t="s">
        <v>128</v>
      </c>
      <c r="E155" s="219" t="s">
        <v>256</v>
      </c>
      <c r="F155" s="220" t="s">
        <v>257</v>
      </c>
      <c r="G155" s="221" t="s">
        <v>249</v>
      </c>
      <c r="H155" s="222">
        <v>16</v>
      </c>
      <c r="I155" s="223"/>
      <c r="J155" s="224">
        <f>ROUND(I155*H155,2)</f>
        <v>0</v>
      </c>
      <c r="K155" s="220" t="s">
        <v>132</v>
      </c>
      <c r="L155" s="43"/>
      <c r="M155" s="225" t="s">
        <v>1</v>
      </c>
      <c r="N155" s="226" t="s">
        <v>38</v>
      </c>
      <c r="O155" s="90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9" t="s">
        <v>133</v>
      </c>
      <c r="AT155" s="229" t="s">
        <v>128</v>
      </c>
      <c r="AU155" s="229" t="s">
        <v>80</v>
      </c>
      <c r="AY155" s="16" t="s">
        <v>127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6" t="s">
        <v>80</v>
      </c>
      <c r="BK155" s="230">
        <f>ROUND(I155*H155,2)</f>
        <v>0</v>
      </c>
      <c r="BL155" s="16" t="s">
        <v>133</v>
      </c>
      <c r="BM155" s="229" t="s">
        <v>209</v>
      </c>
    </row>
    <row r="156" s="2" customFormat="1" ht="16.5" customHeight="1">
      <c r="A156" s="37"/>
      <c r="B156" s="38"/>
      <c r="C156" s="218" t="s">
        <v>7</v>
      </c>
      <c r="D156" s="218" t="s">
        <v>128</v>
      </c>
      <c r="E156" s="219" t="s">
        <v>258</v>
      </c>
      <c r="F156" s="220" t="s">
        <v>259</v>
      </c>
      <c r="G156" s="221" t="s">
        <v>249</v>
      </c>
      <c r="H156" s="222">
        <v>16</v>
      </c>
      <c r="I156" s="223"/>
      <c r="J156" s="224">
        <f>ROUND(I156*H156,2)</f>
        <v>0</v>
      </c>
      <c r="K156" s="220" t="s">
        <v>1</v>
      </c>
      <c r="L156" s="43"/>
      <c r="M156" s="225" t="s">
        <v>1</v>
      </c>
      <c r="N156" s="226" t="s">
        <v>38</v>
      </c>
      <c r="O156" s="90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9" t="s">
        <v>133</v>
      </c>
      <c r="AT156" s="229" t="s">
        <v>128</v>
      </c>
      <c r="AU156" s="229" t="s">
        <v>80</v>
      </c>
      <c r="AY156" s="16" t="s">
        <v>127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6" t="s">
        <v>80</v>
      </c>
      <c r="BK156" s="230">
        <f>ROUND(I156*H156,2)</f>
        <v>0</v>
      </c>
      <c r="BL156" s="16" t="s">
        <v>133</v>
      </c>
      <c r="BM156" s="229" t="s">
        <v>215</v>
      </c>
    </row>
    <row r="157" s="11" customFormat="1" ht="25.92" customHeight="1">
      <c r="A157" s="11"/>
      <c r="B157" s="204"/>
      <c r="C157" s="205"/>
      <c r="D157" s="206" t="s">
        <v>72</v>
      </c>
      <c r="E157" s="207" t="s">
        <v>181</v>
      </c>
      <c r="F157" s="207" t="s">
        <v>182</v>
      </c>
      <c r="G157" s="205"/>
      <c r="H157" s="205"/>
      <c r="I157" s="208"/>
      <c r="J157" s="209">
        <f>BK157</f>
        <v>0</v>
      </c>
      <c r="K157" s="205"/>
      <c r="L157" s="210"/>
      <c r="M157" s="211"/>
      <c r="N157" s="212"/>
      <c r="O157" s="212"/>
      <c r="P157" s="213">
        <f>P158</f>
        <v>0</v>
      </c>
      <c r="Q157" s="212"/>
      <c r="R157" s="213">
        <f>R158</f>
        <v>0</v>
      </c>
      <c r="S157" s="212"/>
      <c r="T157" s="214">
        <f>T158</f>
        <v>124.236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215" t="s">
        <v>80</v>
      </c>
      <c r="AT157" s="216" t="s">
        <v>72</v>
      </c>
      <c r="AU157" s="216" t="s">
        <v>73</v>
      </c>
      <c r="AY157" s="215" t="s">
        <v>127</v>
      </c>
      <c r="BK157" s="217">
        <f>BK158</f>
        <v>0</v>
      </c>
    </row>
    <row r="158" s="2" customFormat="1" ht="16.5" customHeight="1">
      <c r="A158" s="37"/>
      <c r="B158" s="38"/>
      <c r="C158" s="218" t="s">
        <v>169</v>
      </c>
      <c r="D158" s="218" t="s">
        <v>128</v>
      </c>
      <c r="E158" s="219" t="s">
        <v>183</v>
      </c>
      <c r="F158" s="220" t="s">
        <v>184</v>
      </c>
      <c r="G158" s="221" t="s">
        <v>131</v>
      </c>
      <c r="H158" s="222">
        <v>493</v>
      </c>
      <c r="I158" s="223"/>
      <c r="J158" s="224">
        <f>ROUND(I158*H158,2)</f>
        <v>0</v>
      </c>
      <c r="K158" s="220" t="s">
        <v>132</v>
      </c>
      <c r="L158" s="43"/>
      <c r="M158" s="225" t="s">
        <v>1</v>
      </c>
      <c r="N158" s="226" t="s">
        <v>38</v>
      </c>
      <c r="O158" s="90"/>
      <c r="P158" s="227">
        <f>O158*H158</f>
        <v>0</v>
      </c>
      <c r="Q158" s="227">
        <v>0</v>
      </c>
      <c r="R158" s="227">
        <f>Q158*H158</f>
        <v>0</v>
      </c>
      <c r="S158" s="227">
        <v>0.252</v>
      </c>
      <c r="T158" s="228">
        <f>S158*H158</f>
        <v>124.236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9" t="s">
        <v>133</v>
      </c>
      <c r="AT158" s="229" t="s">
        <v>128</v>
      </c>
      <c r="AU158" s="229" t="s">
        <v>80</v>
      </c>
      <c r="AY158" s="16" t="s">
        <v>127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6" t="s">
        <v>80</v>
      </c>
      <c r="BK158" s="230">
        <f>ROUND(I158*H158,2)</f>
        <v>0</v>
      </c>
      <c r="BL158" s="16" t="s">
        <v>133</v>
      </c>
      <c r="BM158" s="229" t="s">
        <v>218</v>
      </c>
    </row>
    <row r="159" s="11" customFormat="1" ht="25.92" customHeight="1">
      <c r="A159" s="11"/>
      <c r="B159" s="204"/>
      <c r="C159" s="205"/>
      <c r="D159" s="206" t="s">
        <v>72</v>
      </c>
      <c r="E159" s="207" t="s">
        <v>186</v>
      </c>
      <c r="F159" s="207" t="s">
        <v>187</v>
      </c>
      <c r="G159" s="205"/>
      <c r="H159" s="205"/>
      <c r="I159" s="208"/>
      <c r="J159" s="209">
        <f>BK159</f>
        <v>0</v>
      </c>
      <c r="K159" s="205"/>
      <c r="L159" s="210"/>
      <c r="M159" s="211"/>
      <c r="N159" s="212"/>
      <c r="O159" s="212"/>
      <c r="P159" s="213">
        <f>P160</f>
        <v>0</v>
      </c>
      <c r="Q159" s="212"/>
      <c r="R159" s="213">
        <f>R160</f>
        <v>0</v>
      </c>
      <c r="S159" s="212"/>
      <c r="T159" s="214">
        <f>T160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215" t="s">
        <v>80</v>
      </c>
      <c r="AT159" s="216" t="s">
        <v>72</v>
      </c>
      <c r="AU159" s="216" t="s">
        <v>73</v>
      </c>
      <c r="AY159" s="215" t="s">
        <v>127</v>
      </c>
      <c r="BK159" s="217">
        <f>BK160</f>
        <v>0</v>
      </c>
    </row>
    <row r="160" s="2" customFormat="1" ht="33" customHeight="1">
      <c r="A160" s="37"/>
      <c r="B160" s="38"/>
      <c r="C160" s="218" t="s">
        <v>219</v>
      </c>
      <c r="D160" s="218" t="s">
        <v>128</v>
      </c>
      <c r="E160" s="219" t="s">
        <v>188</v>
      </c>
      <c r="F160" s="220" t="s">
        <v>189</v>
      </c>
      <c r="G160" s="221" t="s">
        <v>151</v>
      </c>
      <c r="H160" s="222">
        <v>1173.54</v>
      </c>
      <c r="I160" s="223"/>
      <c r="J160" s="224">
        <f>ROUND(I160*H160,2)</f>
        <v>0</v>
      </c>
      <c r="K160" s="220" t="s">
        <v>132</v>
      </c>
      <c r="L160" s="43"/>
      <c r="M160" s="225" t="s">
        <v>1</v>
      </c>
      <c r="N160" s="226" t="s">
        <v>38</v>
      </c>
      <c r="O160" s="90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9" t="s">
        <v>133</v>
      </c>
      <c r="AT160" s="229" t="s">
        <v>128</v>
      </c>
      <c r="AU160" s="229" t="s">
        <v>80</v>
      </c>
      <c r="AY160" s="16" t="s">
        <v>127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6" t="s">
        <v>80</v>
      </c>
      <c r="BK160" s="230">
        <f>ROUND(I160*H160,2)</f>
        <v>0</v>
      </c>
      <c r="BL160" s="16" t="s">
        <v>133</v>
      </c>
      <c r="BM160" s="229" t="s">
        <v>222</v>
      </c>
    </row>
    <row r="161" s="11" customFormat="1" ht="25.92" customHeight="1">
      <c r="A161" s="11"/>
      <c r="B161" s="204"/>
      <c r="C161" s="205"/>
      <c r="D161" s="206" t="s">
        <v>72</v>
      </c>
      <c r="E161" s="207" t="s">
        <v>191</v>
      </c>
      <c r="F161" s="207" t="s">
        <v>192</v>
      </c>
      <c r="G161" s="205"/>
      <c r="H161" s="205"/>
      <c r="I161" s="208"/>
      <c r="J161" s="209">
        <f>BK161</f>
        <v>0</v>
      </c>
      <c r="K161" s="205"/>
      <c r="L161" s="210"/>
      <c r="M161" s="211"/>
      <c r="N161" s="212"/>
      <c r="O161" s="212"/>
      <c r="P161" s="213">
        <f>SUM(P162:P166)</f>
        <v>0</v>
      </c>
      <c r="Q161" s="212"/>
      <c r="R161" s="213">
        <f>SUM(R162:R166)</f>
        <v>0</v>
      </c>
      <c r="S161" s="212"/>
      <c r="T161" s="214">
        <f>SUM(T162:T166)</f>
        <v>0</v>
      </c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R161" s="215" t="s">
        <v>80</v>
      </c>
      <c r="AT161" s="216" t="s">
        <v>72</v>
      </c>
      <c r="AU161" s="216" t="s">
        <v>73</v>
      </c>
      <c r="AY161" s="215" t="s">
        <v>127</v>
      </c>
      <c r="BK161" s="217">
        <f>SUM(BK162:BK166)</f>
        <v>0</v>
      </c>
    </row>
    <row r="162" s="2" customFormat="1">
      <c r="A162" s="37"/>
      <c r="B162" s="38"/>
      <c r="C162" s="218" t="s">
        <v>173</v>
      </c>
      <c r="D162" s="218" t="s">
        <v>128</v>
      </c>
      <c r="E162" s="219" t="s">
        <v>193</v>
      </c>
      <c r="F162" s="220" t="s">
        <v>194</v>
      </c>
      <c r="G162" s="221" t="s">
        <v>151</v>
      </c>
      <c r="H162" s="222">
        <v>535.67899999999997</v>
      </c>
      <c r="I162" s="223"/>
      <c r="J162" s="224">
        <f>ROUND(I162*H162,2)</f>
        <v>0</v>
      </c>
      <c r="K162" s="220" t="s">
        <v>132</v>
      </c>
      <c r="L162" s="43"/>
      <c r="M162" s="225" t="s">
        <v>1</v>
      </c>
      <c r="N162" s="226" t="s">
        <v>38</v>
      </c>
      <c r="O162" s="90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9" t="s">
        <v>133</v>
      </c>
      <c r="AT162" s="229" t="s">
        <v>128</v>
      </c>
      <c r="AU162" s="229" t="s">
        <v>80</v>
      </c>
      <c r="AY162" s="16" t="s">
        <v>127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6" t="s">
        <v>80</v>
      </c>
      <c r="BK162" s="230">
        <f>ROUND(I162*H162,2)</f>
        <v>0</v>
      </c>
      <c r="BL162" s="16" t="s">
        <v>133</v>
      </c>
      <c r="BM162" s="229" t="s">
        <v>225</v>
      </c>
    </row>
    <row r="163" s="2" customFormat="1">
      <c r="A163" s="37"/>
      <c r="B163" s="38"/>
      <c r="C163" s="218" t="s">
        <v>226</v>
      </c>
      <c r="D163" s="218" t="s">
        <v>128</v>
      </c>
      <c r="E163" s="219" t="s">
        <v>197</v>
      </c>
      <c r="F163" s="220" t="s">
        <v>198</v>
      </c>
      <c r="G163" s="221" t="s">
        <v>151</v>
      </c>
      <c r="H163" s="222">
        <v>535.67899999999997</v>
      </c>
      <c r="I163" s="223"/>
      <c r="J163" s="224">
        <f>ROUND(I163*H163,2)</f>
        <v>0</v>
      </c>
      <c r="K163" s="220" t="s">
        <v>132</v>
      </c>
      <c r="L163" s="43"/>
      <c r="M163" s="225" t="s">
        <v>1</v>
      </c>
      <c r="N163" s="226" t="s">
        <v>38</v>
      </c>
      <c r="O163" s="90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9" t="s">
        <v>133</v>
      </c>
      <c r="AT163" s="229" t="s">
        <v>128</v>
      </c>
      <c r="AU163" s="229" t="s">
        <v>80</v>
      </c>
      <c r="AY163" s="16" t="s">
        <v>127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6" t="s">
        <v>80</v>
      </c>
      <c r="BK163" s="230">
        <f>ROUND(I163*H163,2)</f>
        <v>0</v>
      </c>
      <c r="BL163" s="16" t="s">
        <v>133</v>
      </c>
      <c r="BM163" s="229" t="s">
        <v>229</v>
      </c>
    </row>
    <row r="164" s="2" customFormat="1">
      <c r="A164" s="37"/>
      <c r="B164" s="38"/>
      <c r="C164" s="218" t="s">
        <v>176</v>
      </c>
      <c r="D164" s="218" t="s">
        <v>128</v>
      </c>
      <c r="E164" s="219" t="s">
        <v>200</v>
      </c>
      <c r="F164" s="220" t="s">
        <v>201</v>
      </c>
      <c r="G164" s="221" t="s">
        <v>151</v>
      </c>
      <c r="H164" s="222">
        <v>4821.1130000000003</v>
      </c>
      <c r="I164" s="223"/>
      <c r="J164" s="224">
        <f>ROUND(I164*H164,2)</f>
        <v>0</v>
      </c>
      <c r="K164" s="220" t="s">
        <v>132</v>
      </c>
      <c r="L164" s="43"/>
      <c r="M164" s="225" t="s">
        <v>1</v>
      </c>
      <c r="N164" s="226" t="s">
        <v>38</v>
      </c>
      <c r="O164" s="90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9" t="s">
        <v>133</v>
      </c>
      <c r="AT164" s="229" t="s">
        <v>128</v>
      </c>
      <c r="AU164" s="229" t="s">
        <v>80</v>
      </c>
      <c r="AY164" s="16" t="s">
        <v>127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6" t="s">
        <v>80</v>
      </c>
      <c r="BK164" s="230">
        <f>ROUND(I164*H164,2)</f>
        <v>0</v>
      </c>
      <c r="BL164" s="16" t="s">
        <v>133</v>
      </c>
      <c r="BM164" s="229" t="s">
        <v>260</v>
      </c>
    </row>
    <row r="165" s="2" customFormat="1" ht="16.5" customHeight="1">
      <c r="A165" s="37"/>
      <c r="B165" s="38"/>
      <c r="C165" s="218" t="s">
        <v>261</v>
      </c>
      <c r="D165" s="218" t="s">
        <v>128</v>
      </c>
      <c r="E165" s="219" t="s">
        <v>204</v>
      </c>
      <c r="F165" s="220" t="s">
        <v>205</v>
      </c>
      <c r="G165" s="221" t="s">
        <v>151</v>
      </c>
      <c r="H165" s="222">
        <v>535.67899999999997</v>
      </c>
      <c r="I165" s="223"/>
      <c r="J165" s="224">
        <f>ROUND(I165*H165,2)</f>
        <v>0</v>
      </c>
      <c r="K165" s="220" t="s">
        <v>1</v>
      </c>
      <c r="L165" s="43"/>
      <c r="M165" s="225" t="s">
        <v>1</v>
      </c>
      <c r="N165" s="226" t="s">
        <v>38</v>
      </c>
      <c r="O165" s="90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9" t="s">
        <v>133</v>
      </c>
      <c r="AT165" s="229" t="s">
        <v>128</v>
      </c>
      <c r="AU165" s="229" t="s">
        <v>80</v>
      </c>
      <c r="AY165" s="16" t="s">
        <v>127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6" t="s">
        <v>80</v>
      </c>
      <c r="BK165" s="230">
        <f>ROUND(I165*H165,2)</f>
        <v>0</v>
      </c>
      <c r="BL165" s="16" t="s">
        <v>133</v>
      </c>
      <c r="BM165" s="229" t="s">
        <v>262</v>
      </c>
    </row>
    <row r="166" s="2" customFormat="1" ht="44.25" customHeight="1">
      <c r="A166" s="37"/>
      <c r="B166" s="38"/>
      <c r="C166" s="218" t="s">
        <v>180</v>
      </c>
      <c r="D166" s="218" t="s">
        <v>128</v>
      </c>
      <c r="E166" s="219" t="s">
        <v>207</v>
      </c>
      <c r="F166" s="220" t="s">
        <v>208</v>
      </c>
      <c r="G166" s="221" t="s">
        <v>151</v>
      </c>
      <c r="H166" s="222">
        <v>535.67899999999997</v>
      </c>
      <c r="I166" s="223"/>
      <c r="J166" s="224">
        <f>ROUND(I166*H166,2)</f>
        <v>0</v>
      </c>
      <c r="K166" s="220" t="s">
        <v>132</v>
      </c>
      <c r="L166" s="43"/>
      <c r="M166" s="225" t="s">
        <v>1</v>
      </c>
      <c r="N166" s="226" t="s">
        <v>38</v>
      </c>
      <c r="O166" s="90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9" t="s">
        <v>133</v>
      </c>
      <c r="AT166" s="229" t="s">
        <v>128</v>
      </c>
      <c r="AU166" s="229" t="s">
        <v>80</v>
      </c>
      <c r="AY166" s="16" t="s">
        <v>127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6" t="s">
        <v>80</v>
      </c>
      <c r="BK166" s="230">
        <f>ROUND(I166*H166,2)</f>
        <v>0</v>
      </c>
      <c r="BL166" s="16" t="s">
        <v>133</v>
      </c>
      <c r="BM166" s="229" t="s">
        <v>263</v>
      </c>
    </row>
    <row r="167" s="11" customFormat="1" ht="25.92" customHeight="1">
      <c r="A167" s="11"/>
      <c r="B167" s="204"/>
      <c r="C167" s="205"/>
      <c r="D167" s="206" t="s">
        <v>72</v>
      </c>
      <c r="E167" s="207" t="s">
        <v>210</v>
      </c>
      <c r="F167" s="207" t="s">
        <v>211</v>
      </c>
      <c r="G167" s="205"/>
      <c r="H167" s="205"/>
      <c r="I167" s="208"/>
      <c r="J167" s="209">
        <f>BK167</f>
        <v>0</v>
      </c>
      <c r="K167" s="205"/>
      <c r="L167" s="210"/>
      <c r="M167" s="211"/>
      <c r="N167" s="212"/>
      <c r="O167" s="212"/>
      <c r="P167" s="213">
        <f>SUM(P168:P172)</f>
        <v>0</v>
      </c>
      <c r="Q167" s="212"/>
      <c r="R167" s="213">
        <f>SUM(R168:R172)</f>
        <v>0</v>
      </c>
      <c r="S167" s="212"/>
      <c r="T167" s="214">
        <f>SUM(T168:T172)</f>
        <v>0</v>
      </c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R167" s="215" t="s">
        <v>80</v>
      </c>
      <c r="AT167" s="216" t="s">
        <v>72</v>
      </c>
      <c r="AU167" s="216" t="s">
        <v>73</v>
      </c>
      <c r="AY167" s="215" t="s">
        <v>127</v>
      </c>
      <c r="BK167" s="217">
        <f>SUM(BK168:BK172)</f>
        <v>0</v>
      </c>
    </row>
    <row r="168" s="2" customFormat="1" ht="16.5" customHeight="1">
      <c r="A168" s="37"/>
      <c r="B168" s="38"/>
      <c r="C168" s="218" t="s">
        <v>264</v>
      </c>
      <c r="D168" s="218" t="s">
        <v>128</v>
      </c>
      <c r="E168" s="219" t="s">
        <v>212</v>
      </c>
      <c r="F168" s="220" t="s">
        <v>213</v>
      </c>
      <c r="G168" s="221" t="s">
        <v>214</v>
      </c>
      <c r="H168" s="222">
        <v>1</v>
      </c>
      <c r="I168" s="223"/>
      <c r="J168" s="224">
        <f>ROUND(I168*H168,2)</f>
        <v>0</v>
      </c>
      <c r="K168" s="220" t="s">
        <v>1</v>
      </c>
      <c r="L168" s="43"/>
      <c r="M168" s="225" t="s">
        <v>1</v>
      </c>
      <c r="N168" s="226" t="s">
        <v>38</v>
      </c>
      <c r="O168" s="90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9" t="s">
        <v>133</v>
      </c>
      <c r="AT168" s="229" t="s">
        <v>128</v>
      </c>
      <c r="AU168" s="229" t="s">
        <v>80</v>
      </c>
      <c r="AY168" s="16" t="s">
        <v>127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6" t="s">
        <v>80</v>
      </c>
      <c r="BK168" s="230">
        <f>ROUND(I168*H168,2)</f>
        <v>0</v>
      </c>
      <c r="BL168" s="16" t="s">
        <v>133</v>
      </c>
      <c r="BM168" s="229" t="s">
        <v>265</v>
      </c>
    </row>
    <row r="169" s="2" customFormat="1" ht="16.5" customHeight="1">
      <c r="A169" s="37"/>
      <c r="B169" s="38"/>
      <c r="C169" s="218" t="s">
        <v>185</v>
      </c>
      <c r="D169" s="218" t="s">
        <v>128</v>
      </c>
      <c r="E169" s="219" t="s">
        <v>216</v>
      </c>
      <c r="F169" s="220" t="s">
        <v>217</v>
      </c>
      <c r="G169" s="221" t="s">
        <v>214</v>
      </c>
      <c r="H169" s="222">
        <v>1</v>
      </c>
      <c r="I169" s="223"/>
      <c r="J169" s="224">
        <f>ROUND(I169*H169,2)</f>
        <v>0</v>
      </c>
      <c r="K169" s="220" t="s">
        <v>1</v>
      </c>
      <c r="L169" s="43"/>
      <c r="M169" s="225" t="s">
        <v>1</v>
      </c>
      <c r="N169" s="226" t="s">
        <v>38</v>
      </c>
      <c r="O169" s="90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9" t="s">
        <v>133</v>
      </c>
      <c r="AT169" s="229" t="s">
        <v>128</v>
      </c>
      <c r="AU169" s="229" t="s">
        <v>80</v>
      </c>
      <c r="AY169" s="16" t="s">
        <v>127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6" t="s">
        <v>80</v>
      </c>
      <c r="BK169" s="230">
        <f>ROUND(I169*H169,2)</f>
        <v>0</v>
      </c>
      <c r="BL169" s="16" t="s">
        <v>133</v>
      </c>
      <c r="BM169" s="229" t="s">
        <v>266</v>
      </c>
    </row>
    <row r="170" s="2" customFormat="1" ht="16.5" customHeight="1">
      <c r="A170" s="37"/>
      <c r="B170" s="38"/>
      <c r="C170" s="218" t="s">
        <v>267</v>
      </c>
      <c r="D170" s="218" t="s">
        <v>128</v>
      </c>
      <c r="E170" s="219" t="s">
        <v>220</v>
      </c>
      <c r="F170" s="220" t="s">
        <v>221</v>
      </c>
      <c r="G170" s="221" t="s">
        <v>214</v>
      </c>
      <c r="H170" s="222">
        <v>1</v>
      </c>
      <c r="I170" s="223"/>
      <c r="J170" s="224">
        <f>ROUND(I170*H170,2)</f>
        <v>0</v>
      </c>
      <c r="K170" s="220" t="s">
        <v>1</v>
      </c>
      <c r="L170" s="43"/>
      <c r="M170" s="225" t="s">
        <v>1</v>
      </c>
      <c r="N170" s="226" t="s">
        <v>38</v>
      </c>
      <c r="O170" s="90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9" t="s">
        <v>133</v>
      </c>
      <c r="AT170" s="229" t="s">
        <v>128</v>
      </c>
      <c r="AU170" s="229" t="s">
        <v>80</v>
      </c>
      <c r="AY170" s="16" t="s">
        <v>127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6" t="s">
        <v>80</v>
      </c>
      <c r="BK170" s="230">
        <f>ROUND(I170*H170,2)</f>
        <v>0</v>
      </c>
      <c r="BL170" s="16" t="s">
        <v>133</v>
      </c>
      <c r="BM170" s="229" t="s">
        <v>268</v>
      </c>
    </row>
    <row r="171" s="2" customFormat="1" ht="16.5" customHeight="1">
      <c r="A171" s="37"/>
      <c r="B171" s="38"/>
      <c r="C171" s="218" t="s">
        <v>190</v>
      </c>
      <c r="D171" s="218" t="s">
        <v>128</v>
      </c>
      <c r="E171" s="219" t="s">
        <v>223</v>
      </c>
      <c r="F171" s="220" t="s">
        <v>224</v>
      </c>
      <c r="G171" s="221" t="s">
        <v>214</v>
      </c>
      <c r="H171" s="222">
        <v>1</v>
      </c>
      <c r="I171" s="223"/>
      <c r="J171" s="224">
        <f>ROUND(I171*H171,2)</f>
        <v>0</v>
      </c>
      <c r="K171" s="220" t="s">
        <v>1</v>
      </c>
      <c r="L171" s="43"/>
      <c r="M171" s="225" t="s">
        <v>1</v>
      </c>
      <c r="N171" s="226" t="s">
        <v>38</v>
      </c>
      <c r="O171" s="90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9" t="s">
        <v>133</v>
      </c>
      <c r="AT171" s="229" t="s">
        <v>128</v>
      </c>
      <c r="AU171" s="229" t="s">
        <v>80</v>
      </c>
      <c r="AY171" s="16" t="s">
        <v>127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6" t="s">
        <v>80</v>
      </c>
      <c r="BK171" s="230">
        <f>ROUND(I171*H171,2)</f>
        <v>0</v>
      </c>
      <c r="BL171" s="16" t="s">
        <v>133</v>
      </c>
      <c r="BM171" s="229" t="s">
        <v>269</v>
      </c>
    </row>
    <row r="172" s="2" customFormat="1" ht="16.5" customHeight="1">
      <c r="A172" s="37"/>
      <c r="B172" s="38"/>
      <c r="C172" s="218" t="s">
        <v>270</v>
      </c>
      <c r="D172" s="218" t="s">
        <v>128</v>
      </c>
      <c r="E172" s="219" t="s">
        <v>227</v>
      </c>
      <c r="F172" s="220" t="s">
        <v>228</v>
      </c>
      <c r="G172" s="221" t="s">
        <v>214</v>
      </c>
      <c r="H172" s="222">
        <v>1</v>
      </c>
      <c r="I172" s="223"/>
      <c r="J172" s="224">
        <f>ROUND(I172*H172,2)</f>
        <v>0</v>
      </c>
      <c r="K172" s="220" t="s">
        <v>1</v>
      </c>
      <c r="L172" s="43"/>
      <c r="M172" s="242" t="s">
        <v>1</v>
      </c>
      <c r="N172" s="243" t="s">
        <v>38</v>
      </c>
      <c r="O172" s="244"/>
      <c r="P172" s="245">
        <f>O172*H172</f>
        <v>0</v>
      </c>
      <c r="Q172" s="245">
        <v>0</v>
      </c>
      <c r="R172" s="245">
        <f>Q172*H172</f>
        <v>0</v>
      </c>
      <c r="S172" s="245">
        <v>0</v>
      </c>
      <c r="T172" s="246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9" t="s">
        <v>133</v>
      </c>
      <c r="AT172" s="229" t="s">
        <v>128</v>
      </c>
      <c r="AU172" s="229" t="s">
        <v>80</v>
      </c>
      <c r="AY172" s="16" t="s">
        <v>127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6" t="s">
        <v>80</v>
      </c>
      <c r="BK172" s="230">
        <f>ROUND(I172*H172,2)</f>
        <v>0</v>
      </c>
      <c r="BL172" s="16" t="s">
        <v>133</v>
      </c>
      <c r="BM172" s="229" t="s">
        <v>271</v>
      </c>
    </row>
    <row r="173" s="2" customFormat="1" ht="6.96" customHeight="1">
      <c r="A173" s="37"/>
      <c r="B173" s="65"/>
      <c r="C173" s="66"/>
      <c r="D173" s="66"/>
      <c r="E173" s="66"/>
      <c r="F173" s="66"/>
      <c r="G173" s="66"/>
      <c r="H173" s="66"/>
      <c r="I173" s="66"/>
      <c r="J173" s="66"/>
      <c r="K173" s="66"/>
      <c r="L173" s="43"/>
      <c r="M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</row>
  </sheetData>
  <sheetProtection sheet="1" autoFilter="0" formatColumns="0" formatRows="0" objects="1" scenarios="1" spinCount="100000" saltValue="ScS+JVcnwErLteqCG0dbtWb8zQVJKJ57ebLmSbUmOK6uzt14nwkspf1sz5OQEemtDbQms0o4OhaTo9LqFFWdDw==" hashValue="6ZjPqwkZmIWdE0zyRpBgzB8J8xMMW67MEB/wP6RuL+TCcUMCqOBQiAsSQES3Vl6/xCV2Hw2hAj33MwJ6iG3JJA==" algorithmName="SHA-512" password="CC35"/>
  <autoFilter ref="C126:K17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45"/>
      <c r="C3" s="146"/>
      <c r="D3" s="146"/>
      <c r="E3" s="146"/>
      <c r="F3" s="146"/>
      <c r="G3" s="146"/>
      <c r="H3" s="146"/>
      <c r="I3" s="146"/>
      <c r="J3" s="146"/>
      <c r="K3" s="146"/>
      <c r="L3" s="19"/>
      <c r="AT3" s="16" t="s">
        <v>82</v>
      </c>
    </row>
    <row r="4" s="1" customFormat="1" ht="24.96" customHeight="1">
      <c r="B4" s="19"/>
      <c r="D4" s="147" t="s">
        <v>97</v>
      </c>
      <c r="L4" s="19"/>
      <c r="M4" s="14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9" t="s">
        <v>16</v>
      </c>
      <c r="L6" s="19"/>
    </row>
    <row r="7" s="1" customFormat="1" ht="16.5" customHeight="1">
      <c r="B7" s="19"/>
      <c r="E7" s="150" t="str">
        <f>'Rekapitulace stavby'!K6</f>
        <v>Polní cesty v k.ú. Křenov u Kájova</v>
      </c>
      <c r="F7" s="149"/>
      <c r="G7" s="149"/>
      <c r="H7" s="149"/>
      <c r="L7" s="19"/>
    </row>
    <row r="8" s="1" customFormat="1" ht="12" customHeight="1">
      <c r="B8" s="19"/>
      <c r="D8" s="149" t="s">
        <v>98</v>
      </c>
      <c r="L8" s="19"/>
    </row>
    <row r="9" s="2" customFormat="1" ht="16.5" customHeight="1">
      <c r="A9" s="37"/>
      <c r="B9" s="43"/>
      <c r="C9" s="37"/>
      <c r="D9" s="37"/>
      <c r="E9" s="150" t="s">
        <v>272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9" t="s">
        <v>100</v>
      </c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51" t="s">
        <v>273</v>
      </c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9" t="s">
        <v>18</v>
      </c>
      <c r="E13" s="37"/>
      <c r="F13" s="140" t="s">
        <v>1</v>
      </c>
      <c r="G13" s="37"/>
      <c r="H13" s="37"/>
      <c r="I13" s="149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9" t="s">
        <v>20</v>
      </c>
      <c r="E14" s="37"/>
      <c r="F14" s="140" t="s">
        <v>21</v>
      </c>
      <c r="G14" s="37"/>
      <c r="H14" s="37"/>
      <c r="I14" s="149" t="s">
        <v>22</v>
      </c>
      <c r="J14" s="152" t="str">
        <f>'Rekapitulace stavby'!AN8</f>
        <v>25. 3. 2021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9" t="s">
        <v>24</v>
      </c>
      <c r="E16" s="37"/>
      <c r="F16" s="37"/>
      <c r="G16" s="37"/>
      <c r="H16" s="37"/>
      <c r="I16" s="149" t="s">
        <v>25</v>
      </c>
      <c r="J16" s="140" t="str">
        <f>IF('Rekapitulace stavby'!AN10="","",'Rekapitulace stavby'!AN10)</f>
        <v/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40" t="str">
        <f>IF('Rekapitulace stavby'!E11="","",'Rekapitulace stavby'!E11)</f>
        <v xml:space="preserve"> </v>
      </c>
      <c r="F17" s="37"/>
      <c r="G17" s="37"/>
      <c r="H17" s="37"/>
      <c r="I17" s="149" t="s">
        <v>26</v>
      </c>
      <c r="J17" s="140" t="str">
        <f>IF('Rekapitulace stavby'!AN11="","",'Rekapitulace stavby'!AN11)</f>
        <v/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9" t="s">
        <v>27</v>
      </c>
      <c r="E19" s="37"/>
      <c r="F19" s="37"/>
      <c r="G19" s="37"/>
      <c r="H19" s="37"/>
      <c r="I19" s="149" t="s">
        <v>25</v>
      </c>
      <c r="J19" s="32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40"/>
      <c r="G20" s="140"/>
      <c r="H20" s="140"/>
      <c r="I20" s="149" t="s">
        <v>26</v>
      </c>
      <c r="J20" s="32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9" t="s">
        <v>29</v>
      </c>
      <c r="E22" s="37"/>
      <c r="F22" s="37"/>
      <c r="G22" s="37"/>
      <c r="H22" s="37"/>
      <c r="I22" s="149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49" t="s">
        <v>26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9" t="s">
        <v>31</v>
      </c>
      <c r="E25" s="37"/>
      <c r="F25" s="37"/>
      <c r="G25" s="37"/>
      <c r="H25" s="37"/>
      <c r="I25" s="149" t="s">
        <v>25</v>
      </c>
      <c r="J25" s="140" t="str">
        <f>IF('Rekapitulace stavby'!AN19="","",'Rekapitulace stavby'!AN19)</f>
        <v/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40" t="str">
        <f>IF('Rekapitulace stavby'!E20="","",'Rekapitulace stavby'!E20)</f>
        <v xml:space="preserve"> </v>
      </c>
      <c r="F26" s="37"/>
      <c r="G26" s="37"/>
      <c r="H26" s="37"/>
      <c r="I26" s="149" t="s">
        <v>26</v>
      </c>
      <c r="J26" s="140" t="str">
        <f>IF('Rekapitulace stavby'!AN20="","",'Rekapitulace stavby'!AN20)</f>
        <v/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9" t="s">
        <v>32</v>
      </c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53"/>
      <c r="B29" s="154"/>
      <c r="C29" s="153"/>
      <c r="D29" s="153"/>
      <c r="E29" s="155" t="s">
        <v>1</v>
      </c>
      <c r="F29" s="155"/>
      <c r="G29" s="155"/>
      <c r="H29" s="155"/>
      <c r="I29" s="153"/>
      <c r="J29" s="153"/>
      <c r="K29" s="153"/>
      <c r="L29" s="156"/>
      <c r="S29" s="153"/>
      <c r="T29" s="153"/>
      <c r="U29" s="153"/>
      <c r="V29" s="153"/>
      <c r="W29" s="153"/>
      <c r="X29" s="153"/>
      <c r="Y29" s="153"/>
      <c r="Z29" s="153"/>
      <c r="AA29" s="153"/>
      <c r="AB29" s="153"/>
      <c r="AC29" s="153"/>
      <c r="AD29" s="153"/>
      <c r="AE29" s="153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7"/>
      <c r="E31" s="157"/>
      <c r="F31" s="157"/>
      <c r="G31" s="157"/>
      <c r="H31" s="157"/>
      <c r="I31" s="157"/>
      <c r="J31" s="157"/>
      <c r="K31" s="15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8" t="s">
        <v>33</v>
      </c>
      <c r="E32" s="37"/>
      <c r="F32" s="37"/>
      <c r="G32" s="37"/>
      <c r="H32" s="37"/>
      <c r="I32" s="37"/>
      <c r="J32" s="159">
        <f>ROUND(J127,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7"/>
      <c r="E33" s="157"/>
      <c r="F33" s="157"/>
      <c r="G33" s="157"/>
      <c r="H33" s="157"/>
      <c r="I33" s="157"/>
      <c r="J33" s="157"/>
      <c r="K33" s="15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60" t="s">
        <v>35</v>
      </c>
      <c r="G34" s="37"/>
      <c r="H34" s="37"/>
      <c r="I34" s="160" t="s">
        <v>34</v>
      </c>
      <c r="J34" s="160" t="s">
        <v>36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61" t="s">
        <v>37</v>
      </c>
      <c r="E35" s="149" t="s">
        <v>38</v>
      </c>
      <c r="F35" s="162">
        <f>ROUND((SUM(BE127:BE251)),  2)</f>
        <v>0</v>
      </c>
      <c r="G35" s="37"/>
      <c r="H35" s="37"/>
      <c r="I35" s="163">
        <v>0.20999999999999999</v>
      </c>
      <c r="J35" s="162">
        <f>ROUND(((SUM(BE127:BE251))*I35),  2)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9" t="s">
        <v>39</v>
      </c>
      <c r="F36" s="162">
        <f>ROUND((SUM(BF127:BF251)),  2)</f>
        <v>0</v>
      </c>
      <c r="G36" s="37"/>
      <c r="H36" s="37"/>
      <c r="I36" s="163">
        <v>0.14999999999999999</v>
      </c>
      <c r="J36" s="162">
        <f>ROUND(((SUM(BF127:BF251))*I36),  2)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9" t="s">
        <v>40</v>
      </c>
      <c r="F37" s="162">
        <f>ROUND((SUM(BG127:BG251)),  2)</f>
        <v>0</v>
      </c>
      <c r="G37" s="37"/>
      <c r="H37" s="37"/>
      <c r="I37" s="163">
        <v>0.20999999999999999</v>
      </c>
      <c r="J37" s="162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9" t="s">
        <v>41</v>
      </c>
      <c r="F38" s="162">
        <f>ROUND((SUM(BH127:BH251)),  2)</f>
        <v>0</v>
      </c>
      <c r="G38" s="37"/>
      <c r="H38" s="37"/>
      <c r="I38" s="163">
        <v>0.14999999999999999</v>
      </c>
      <c r="J38" s="162">
        <f>0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9" t="s">
        <v>42</v>
      </c>
      <c r="F39" s="162">
        <f>ROUND((SUM(BI127:BI251)),  2)</f>
        <v>0</v>
      </c>
      <c r="G39" s="37"/>
      <c r="H39" s="37"/>
      <c r="I39" s="163">
        <v>0</v>
      </c>
      <c r="J39" s="162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4"/>
      <c r="D41" s="165" t="s">
        <v>43</v>
      </c>
      <c r="E41" s="166"/>
      <c r="F41" s="166"/>
      <c r="G41" s="167" t="s">
        <v>44</v>
      </c>
      <c r="H41" s="168" t="s">
        <v>45</v>
      </c>
      <c r="I41" s="166"/>
      <c r="J41" s="169">
        <f>SUM(J32:J39)</f>
        <v>0</v>
      </c>
      <c r="K41" s="170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71" t="s">
        <v>46</v>
      </c>
      <c r="E50" s="172"/>
      <c r="F50" s="172"/>
      <c r="G50" s="171" t="s">
        <v>47</v>
      </c>
      <c r="H50" s="172"/>
      <c r="I50" s="172"/>
      <c r="J50" s="172"/>
      <c r="K50" s="172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73" t="s">
        <v>48</v>
      </c>
      <c r="E61" s="174"/>
      <c r="F61" s="175" t="s">
        <v>49</v>
      </c>
      <c r="G61" s="173" t="s">
        <v>48</v>
      </c>
      <c r="H61" s="174"/>
      <c r="I61" s="174"/>
      <c r="J61" s="176" t="s">
        <v>49</v>
      </c>
      <c r="K61" s="17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71" t="s">
        <v>50</v>
      </c>
      <c r="E65" s="177"/>
      <c r="F65" s="177"/>
      <c r="G65" s="171" t="s">
        <v>51</v>
      </c>
      <c r="H65" s="177"/>
      <c r="I65" s="177"/>
      <c r="J65" s="177"/>
      <c r="K65" s="17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73" t="s">
        <v>48</v>
      </c>
      <c r="E76" s="174"/>
      <c r="F76" s="175" t="s">
        <v>49</v>
      </c>
      <c r="G76" s="173" t="s">
        <v>48</v>
      </c>
      <c r="H76" s="174"/>
      <c r="I76" s="174"/>
      <c r="J76" s="176" t="s">
        <v>49</v>
      </c>
      <c r="K76" s="17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8"/>
      <c r="C77" s="179"/>
      <c r="D77" s="179"/>
      <c r="E77" s="179"/>
      <c r="F77" s="179"/>
      <c r="G77" s="179"/>
      <c r="H77" s="179"/>
      <c r="I77" s="179"/>
      <c r="J77" s="179"/>
      <c r="K77" s="179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80"/>
      <c r="C81" s="181"/>
      <c r="D81" s="181"/>
      <c r="E81" s="181"/>
      <c r="F81" s="181"/>
      <c r="G81" s="181"/>
      <c r="H81" s="181"/>
      <c r="I81" s="181"/>
      <c r="J81" s="181"/>
      <c r="K81" s="181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Polní cesty v k.ú. Křenov u Kájova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98</v>
      </c>
      <c r="D86" s="21"/>
      <c r="E86" s="21"/>
      <c r="F86" s="21"/>
      <c r="G86" s="21"/>
      <c r="H86" s="21"/>
      <c r="I86" s="21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82" t="s">
        <v>272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100</v>
      </c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C1667-1 - 0,00-0,768</v>
      </c>
      <c r="F89" s="39"/>
      <c r="G89" s="39"/>
      <c r="H89" s="39"/>
      <c r="I89" s="39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20</v>
      </c>
      <c r="D91" s="39"/>
      <c r="E91" s="39"/>
      <c r="F91" s="26" t="str">
        <f>F14</f>
        <v xml:space="preserve"> </v>
      </c>
      <c r="G91" s="39"/>
      <c r="H91" s="39"/>
      <c r="I91" s="31" t="s">
        <v>22</v>
      </c>
      <c r="J91" s="78" t="str">
        <f>IF(J14="","",J14)</f>
        <v>25. 3. 2021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24</v>
      </c>
      <c r="D93" s="39"/>
      <c r="E93" s="39"/>
      <c r="F93" s="26" t="str">
        <f>E17</f>
        <v xml:space="preserve"> </v>
      </c>
      <c r="G93" s="39"/>
      <c r="H93" s="39"/>
      <c r="I93" s="31" t="s">
        <v>29</v>
      </c>
      <c r="J93" s="35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9"/>
      <c r="E94" s="39"/>
      <c r="F94" s="26" t="str">
        <f>IF(E20="","",E20)</f>
        <v>Vyplň údaj</v>
      </c>
      <c r="G94" s="39"/>
      <c r="H94" s="39"/>
      <c r="I94" s="31" t="s">
        <v>31</v>
      </c>
      <c r="J94" s="35" t="str">
        <f>E26</f>
        <v xml:space="preserve"> 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83" t="s">
        <v>103</v>
      </c>
      <c r="D96" s="184"/>
      <c r="E96" s="184"/>
      <c r="F96" s="184"/>
      <c r="G96" s="184"/>
      <c r="H96" s="184"/>
      <c r="I96" s="184"/>
      <c r="J96" s="185" t="s">
        <v>104</v>
      </c>
      <c r="K96" s="184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86" t="s">
        <v>105</v>
      </c>
      <c r="D98" s="39"/>
      <c r="E98" s="39"/>
      <c r="F98" s="39"/>
      <c r="G98" s="39"/>
      <c r="H98" s="39"/>
      <c r="I98" s="39"/>
      <c r="J98" s="109">
        <f>J127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6" t="s">
        <v>106</v>
      </c>
    </row>
    <row r="99" s="9" customFormat="1" ht="24.96" customHeight="1">
      <c r="A99" s="9"/>
      <c r="B99" s="187"/>
      <c r="C99" s="188"/>
      <c r="D99" s="189" t="s">
        <v>107</v>
      </c>
      <c r="E99" s="190"/>
      <c r="F99" s="190"/>
      <c r="G99" s="190"/>
      <c r="H99" s="190"/>
      <c r="I99" s="190"/>
      <c r="J99" s="191">
        <f>J128</f>
        <v>0</v>
      </c>
      <c r="K99" s="188"/>
      <c r="L99" s="19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7"/>
      <c r="C100" s="188"/>
      <c r="D100" s="189" t="s">
        <v>108</v>
      </c>
      <c r="E100" s="190"/>
      <c r="F100" s="190"/>
      <c r="G100" s="190"/>
      <c r="H100" s="190"/>
      <c r="I100" s="190"/>
      <c r="J100" s="191">
        <f>J169</f>
        <v>0</v>
      </c>
      <c r="K100" s="188"/>
      <c r="L100" s="19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7"/>
      <c r="C101" s="188"/>
      <c r="D101" s="189" t="s">
        <v>231</v>
      </c>
      <c r="E101" s="190"/>
      <c r="F101" s="190"/>
      <c r="G101" s="190"/>
      <c r="H101" s="190"/>
      <c r="I101" s="190"/>
      <c r="J101" s="191">
        <f>J222</f>
        <v>0</v>
      </c>
      <c r="K101" s="188"/>
      <c r="L101" s="19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7"/>
      <c r="C102" s="188"/>
      <c r="D102" s="189" t="s">
        <v>109</v>
      </c>
      <c r="E102" s="190"/>
      <c r="F102" s="190"/>
      <c r="G102" s="190"/>
      <c r="H102" s="190"/>
      <c r="I102" s="190"/>
      <c r="J102" s="191">
        <f>J233</f>
        <v>0</v>
      </c>
      <c r="K102" s="188"/>
      <c r="L102" s="19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7"/>
      <c r="C103" s="188"/>
      <c r="D103" s="189" t="s">
        <v>110</v>
      </c>
      <c r="E103" s="190"/>
      <c r="F103" s="190"/>
      <c r="G103" s="190"/>
      <c r="H103" s="190"/>
      <c r="I103" s="190"/>
      <c r="J103" s="191">
        <f>J238</f>
        <v>0</v>
      </c>
      <c r="K103" s="188"/>
      <c r="L103" s="19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7"/>
      <c r="C104" s="188"/>
      <c r="D104" s="189" t="s">
        <v>111</v>
      </c>
      <c r="E104" s="190"/>
      <c r="F104" s="190"/>
      <c r="G104" s="190"/>
      <c r="H104" s="190"/>
      <c r="I104" s="190"/>
      <c r="J104" s="191">
        <f>J240</f>
        <v>0</v>
      </c>
      <c r="K104" s="188"/>
      <c r="L104" s="19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7"/>
      <c r="C105" s="188"/>
      <c r="D105" s="189" t="s">
        <v>112</v>
      </c>
      <c r="E105" s="190"/>
      <c r="F105" s="190"/>
      <c r="G105" s="190"/>
      <c r="H105" s="190"/>
      <c r="I105" s="190"/>
      <c r="J105" s="191">
        <f>J246</f>
        <v>0</v>
      </c>
      <c r="K105" s="188"/>
      <c r="L105" s="19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113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82" t="str">
        <f>E7</f>
        <v>Polní cesty v k.ú. Křenov u Kájova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" customFormat="1" ht="12" customHeight="1">
      <c r="B116" s="20"/>
      <c r="C116" s="31" t="s">
        <v>98</v>
      </c>
      <c r="D116" s="21"/>
      <c r="E116" s="21"/>
      <c r="F116" s="21"/>
      <c r="G116" s="21"/>
      <c r="H116" s="21"/>
      <c r="I116" s="21"/>
      <c r="J116" s="21"/>
      <c r="K116" s="21"/>
      <c r="L116" s="19"/>
    </row>
    <row r="117" s="2" customFormat="1" ht="16.5" customHeight="1">
      <c r="A117" s="37"/>
      <c r="B117" s="38"/>
      <c r="C117" s="39"/>
      <c r="D117" s="39"/>
      <c r="E117" s="182" t="s">
        <v>272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100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75" t="str">
        <f>E11</f>
        <v>C1667-1 - 0,00-0,768</v>
      </c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9"/>
      <c r="E121" s="39"/>
      <c r="F121" s="26" t="str">
        <f>F14</f>
        <v xml:space="preserve"> </v>
      </c>
      <c r="G121" s="39"/>
      <c r="H121" s="39"/>
      <c r="I121" s="31" t="s">
        <v>22</v>
      </c>
      <c r="J121" s="78" t="str">
        <f>IF(J14="","",J14)</f>
        <v>25. 3. 2021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9"/>
      <c r="E123" s="39"/>
      <c r="F123" s="26" t="str">
        <f>E17</f>
        <v xml:space="preserve"> </v>
      </c>
      <c r="G123" s="39"/>
      <c r="H123" s="39"/>
      <c r="I123" s="31" t="s">
        <v>29</v>
      </c>
      <c r="J123" s="35" t="str">
        <f>E23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27</v>
      </c>
      <c r="D124" s="39"/>
      <c r="E124" s="39"/>
      <c r="F124" s="26" t="str">
        <f>IF(E20="","",E20)</f>
        <v>Vyplň údaj</v>
      </c>
      <c r="G124" s="39"/>
      <c r="H124" s="39"/>
      <c r="I124" s="31" t="s">
        <v>31</v>
      </c>
      <c r="J124" s="35" t="str">
        <f>E26</f>
        <v xml:space="preserve"> 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0" customFormat="1" ht="29.28" customHeight="1">
      <c r="A126" s="193"/>
      <c r="B126" s="194"/>
      <c r="C126" s="195" t="s">
        <v>114</v>
      </c>
      <c r="D126" s="196" t="s">
        <v>58</v>
      </c>
      <c r="E126" s="196" t="s">
        <v>54</v>
      </c>
      <c r="F126" s="196" t="s">
        <v>55</v>
      </c>
      <c r="G126" s="196" t="s">
        <v>115</v>
      </c>
      <c r="H126" s="196" t="s">
        <v>116</v>
      </c>
      <c r="I126" s="196" t="s">
        <v>117</v>
      </c>
      <c r="J126" s="196" t="s">
        <v>104</v>
      </c>
      <c r="K126" s="197" t="s">
        <v>118</v>
      </c>
      <c r="L126" s="198"/>
      <c r="M126" s="99" t="s">
        <v>1</v>
      </c>
      <c r="N126" s="100" t="s">
        <v>37</v>
      </c>
      <c r="O126" s="100" t="s">
        <v>119</v>
      </c>
      <c r="P126" s="100" t="s">
        <v>120</v>
      </c>
      <c r="Q126" s="100" t="s">
        <v>121</v>
      </c>
      <c r="R126" s="100" t="s">
        <v>122</v>
      </c>
      <c r="S126" s="100" t="s">
        <v>123</v>
      </c>
      <c r="T126" s="101" t="s">
        <v>124</v>
      </c>
      <c r="U126" s="193"/>
      <c r="V126" s="193"/>
      <c r="W126" s="193"/>
      <c r="X126" s="193"/>
      <c r="Y126" s="193"/>
      <c r="Z126" s="193"/>
      <c r="AA126" s="193"/>
      <c r="AB126" s="193"/>
      <c r="AC126" s="193"/>
      <c r="AD126" s="193"/>
      <c r="AE126" s="193"/>
    </row>
    <row r="127" s="2" customFormat="1" ht="22.8" customHeight="1">
      <c r="A127" s="37"/>
      <c r="B127" s="38"/>
      <c r="C127" s="106" t="s">
        <v>125</v>
      </c>
      <c r="D127" s="39"/>
      <c r="E127" s="39"/>
      <c r="F127" s="39"/>
      <c r="G127" s="39"/>
      <c r="H127" s="39"/>
      <c r="I127" s="39"/>
      <c r="J127" s="199">
        <f>BK127</f>
        <v>0</v>
      </c>
      <c r="K127" s="39"/>
      <c r="L127" s="43"/>
      <c r="M127" s="102"/>
      <c r="N127" s="200"/>
      <c r="O127" s="103"/>
      <c r="P127" s="201">
        <f>P128+P169+P222+P233+P238+P240+P246</f>
        <v>0</v>
      </c>
      <c r="Q127" s="103"/>
      <c r="R127" s="201">
        <f>R128+R169+R222+R233+R238+R240+R246</f>
        <v>1742.7593100000001</v>
      </c>
      <c r="S127" s="103"/>
      <c r="T127" s="202">
        <f>T128+T169+T222+T233+T238+T240+T246</f>
        <v>728.96100000000001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72</v>
      </c>
      <c r="AU127" s="16" t="s">
        <v>106</v>
      </c>
      <c r="BK127" s="203">
        <f>BK128+BK169+BK222+BK233+BK238+BK240+BK246</f>
        <v>0</v>
      </c>
    </row>
    <row r="128" s="11" customFormat="1" ht="25.92" customHeight="1">
      <c r="A128" s="11"/>
      <c r="B128" s="204"/>
      <c r="C128" s="205"/>
      <c r="D128" s="206" t="s">
        <v>72</v>
      </c>
      <c r="E128" s="207" t="s">
        <v>80</v>
      </c>
      <c r="F128" s="207" t="s">
        <v>126</v>
      </c>
      <c r="G128" s="205"/>
      <c r="H128" s="205"/>
      <c r="I128" s="208"/>
      <c r="J128" s="209">
        <f>BK128</f>
        <v>0</v>
      </c>
      <c r="K128" s="205"/>
      <c r="L128" s="210"/>
      <c r="M128" s="211"/>
      <c r="N128" s="212"/>
      <c r="O128" s="212"/>
      <c r="P128" s="213">
        <f>SUM(P129:P168)</f>
        <v>0</v>
      </c>
      <c r="Q128" s="212"/>
      <c r="R128" s="213">
        <f>SUM(R129:R168)</f>
        <v>0.072600000000000012</v>
      </c>
      <c r="S128" s="212"/>
      <c r="T128" s="214">
        <f>SUM(T129:T168)</f>
        <v>535.42499999999995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5" t="s">
        <v>80</v>
      </c>
      <c r="AT128" s="216" t="s">
        <v>72</v>
      </c>
      <c r="AU128" s="216" t="s">
        <v>73</v>
      </c>
      <c r="AY128" s="215" t="s">
        <v>127</v>
      </c>
      <c r="BK128" s="217">
        <f>SUM(BK129:BK168)</f>
        <v>0</v>
      </c>
    </row>
    <row r="129" s="2" customFormat="1" ht="16.5" customHeight="1">
      <c r="A129" s="37"/>
      <c r="B129" s="38"/>
      <c r="C129" s="218" t="s">
        <v>80</v>
      </c>
      <c r="D129" s="218" t="s">
        <v>128</v>
      </c>
      <c r="E129" s="219" t="s">
        <v>232</v>
      </c>
      <c r="F129" s="220" t="s">
        <v>233</v>
      </c>
      <c r="G129" s="221" t="s">
        <v>131</v>
      </c>
      <c r="H129" s="222">
        <v>336</v>
      </c>
      <c r="I129" s="223"/>
      <c r="J129" s="224">
        <f>ROUND(I129*H129,2)</f>
        <v>0</v>
      </c>
      <c r="K129" s="220" t="s">
        <v>1</v>
      </c>
      <c r="L129" s="43"/>
      <c r="M129" s="225" t="s">
        <v>1</v>
      </c>
      <c r="N129" s="226" t="s">
        <v>38</v>
      </c>
      <c r="O129" s="90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9" t="s">
        <v>133</v>
      </c>
      <c r="AT129" s="229" t="s">
        <v>128</v>
      </c>
      <c r="AU129" s="229" t="s">
        <v>80</v>
      </c>
      <c r="AY129" s="16" t="s">
        <v>127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6" t="s">
        <v>80</v>
      </c>
      <c r="BK129" s="230">
        <f>ROUND(I129*H129,2)</f>
        <v>0</v>
      </c>
      <c r="BL129" s="16" t="s">
        <v>133</v>
      </c>
      <c r="BM129" s="229" t="s">
        <v>82</v>
      </c>
    </row>
    <row r="130" s="12" customFormat="1">
      <c r="A130" s="12"/>
      <c r="B130" s="231"/>
      <c r="C130" s="232"/>
      <c r="D130" s="233" t="s">
        <v>153</v>
      </c>
      <c r="E130" s="247" t="s">
        <v>1</v>
      </c>
      <c r="F130" s="234" t="s">
        <v>274</v>
      </c>
      <c r="G130" s="232"/>
      <c r="H130" s="235">
        <v>336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41" t="s">
        <v>153</v>
      </c>
      <c r="AU130" s="241" t="s">
        <v>80</v>
      </c>
      <c r="AV130" s="12" t="s">
        <v>82</v>
      </c>
      <c r="AW130" s="12" t="s">
        <v>30</v>
      </c>
      <c r="AX130" s="12" t="s">
        <v>73</v>
      </c>
      <c r="AY130" s="241" t="s">
        <v>127</v>
      </c>
    </row>
    <row r="131" s="13" customFormat="1">
      <c r="A131" s="13"/>
      <c r="B131" s="248"/>
      <c r="C131" s="249"/>
      <c r="D131" s="233" t="s">
        <v>153</v>
      </c>
      <c r="E131" s="250" t="s">
        <v>1</v>
      </c>
      <c r="F131" s="251" t="s">
        <v>235</v>
      </c>
      <c r="G131" s="249"/>
      <c r="H131" s="252">
        <v>336</v>
      </c>
      <c r="I131" s="253"/>
      <c r="J131" s="249"/>
      <c r="K131" s="249"/>
      <c r="L131" s="254"/>
      <c r="M131" s="255"/>
      <c r="N131" s="256"/>
      <c r="O131" s="256"/>
      <c r="P131" s="256"/>
      <c r="Q131" s="256"/>
      <c r="R131" s="256"/>
      <c r="S131" s="256"/>
      <c r="T131" s="257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8" t="s">
        <v>153</v>
      </c>
      <c r="AU131" s="258" t="s">
        <v>80</v>
      </c>
      <c r="AV131" s="13" t="s">
        <v>133</v>
      </c>
      <c r="AW131" s="13" t="s">
        <v>30</v>
      </c>
      <c r="AX131" s="13" t="s">
        <v>80</v>
      </c>
      <c r="AY131" s="258" t="s">
        <v>127</v>
      </c>
    </row>
    <row r="132" s="2" customFormat="1" ht="16.5" customHeight="1">
      <c r="A132" s="37"/>
      <c r="B132" s="38"/>
      <c r="C132" s="218" t="s">
        <v>82</v>
      </c>
      <c r="D132" s="218" t="s">
        <v>128</v>
      </c>
      <c r="E132" s="219" t="s">
        <v>236</v>
      </c>
      <c r="F132" s="220" t="s">
        <v>237</v>
      </c>
      <c r="G132" s="221" t="s">
        <v>131</v>
      </c>
      <c r="H132" s="222">
        <v>336</v>
      </c>
      <c r="I132" s="223"/>
      <c r="J132" s="224">
        <f>ROUND(I132*H132,2)</f>
        <v>0</v>
      </c>
      <c r="K132" s="220" t="s">
        <v>1</v>
      </c>
      <c r="L132" s="43"/>
      <c r="M132" s="225" t="s">
        <v>1</v>
      </c>
      <c r="N132" s="226" t="s">
        <v>38</v>
      </c>
      <c r="O132" s="90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9" t="s">
        <v>133</v>
      </c>
      <c r="AT132" s="229" t="s">
        <v>128</v>
      </c>
      <c r="AU132" s="229" t="s">
        <v>80</v>
      </c>
      <c r="AY132" s="16" t="s">
        <v>127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6" t="s">
        <v>80</v>
      </c>
      <c r="BK132" s="230">
        <f>ROUND(I132*H132,2)</f>
        <v>0</v>
      </c>
      <c r="BL132" s="16" t="s">
        <v>133</v>
      </c>
      <c r="BM132" s="229" t="s">
        <v>133</v>
      </c>
    </row>
    <row r="133" s="2" customFormat="1">
      <c r="A133" s="37"/>
      <c r="B133" s="38"/>
      <c r="C133" s="218" t="s">
        <v>137</v>
      </c>
      <c r="D133" s="218" t="s">
        <v>128</v>
      </c>
      <c r="E133" s="219" t="s">
        <v>275</v>
      </c>
      <c r="F133" s="220" t="s">
        <v>130</v>
      </c>
      <c r="G133" s="221" t="s">
        <v>131</v>
      </c>
      <c r="H133" s="222">
        <v>1815</v>
      </c>
      <c r="I133" s="223"/>
      <c r="J133" s="224">
        <f>ROUND(I133*H133,2)</f>
        <v>0</v>
      </c>
      <c r="K133" s="220" t="s">
        <v>132</v>
      </c>
      <c r="L133" s="43"/>
      <c r="M133" s="225" t="s">
        <v>1</v>
      </c>
      <c r="N133" s="226" t="s">
        <v>38</v>
      </c>
      <c r="O133" s="90"/>
      <c r="P133" s="227">
        <f>O133*H133</f>
        <v>0</v>
      </c>
      <c r="Q133" s="227">
        <v>4.0000000000000003E-05</v>
      </c>
      <c r="R133" s="227">
        <f>Q133*H133</f>
        <v>0.072600000000000012</v>
      </c>
      <c r="S133" s="227">
        <v>0.11500000000000001</v>
      </c>
      <c r="T133" s="228">
        <f>S133*H133</f>
        <v>208.72500000000002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9" t="s">
        <v>133</v>
      </c>
      <c r="AT133" s="229" t="s">
        <v>128</v>
      </c>
      <c r="AU133" s="229" t="s">
        <v>80</v>
      </c>
      <c r="AY133" s="16" t="s">
        <v>127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6" t="s">
        <v>80</v>
      </c>
      <c r="BK133" s="230">
        <f>ROUND(I133*H133,2)</f>
        <v>0</v>
      </c>
      <c r="BL133" s="16" t="s">
        <v>133</v>
      </c>
      <c r="BM133" s="229" t="s">
        <v>148</v>
      </c>
    </row>
    <row r="134" s="14" customFormat="1">
      <c r="A134" s="14"/>
      <c r="B134" s="259"/>
      <c r="C134" s="260"/>
      <c r="D134" s="233" t="s">
        <v>153</v>
      </c>
      <c r="E134" s="261" t="s">
        <v>1</v>
      </c>
      <c r="F134" s="262" t="s">
        <v>276</v>
      </c>
      <c r="G134" s="260"/>
      <c r="H134" s="261" t="s">
        <v>1</v>
      </c>
      <c r="I134" s="263"/>
      <c r="J134" s="260"/>
      <c r="K134" s="260"/>
      <c r="L134" s="264"/>
      <c r="M134" s="265"/>
      <c r="N134" s="266"/>
      <c r="O134" s="266"/>
      <c r="P134" s="266"/>
      <c r="Q134" s="266"/>
      <c r="R134" s="266"/>
      <c r="S134" s="266"/>
      <c r="T134" s="267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8" t="s">
        <v>153</v>
      </c>
      <c r="AU134" s="268" t="s">
        <v>80</v>
      </c>
      <c r="AV134" s="14" t="s">
        <v>80</v>
      </c>
      <c r="AW134" s="14" t="s">
        <v>30</v>
      </c>
      <c r="AX134" s="14" t="s">
        <v>73</v>
      </c>
      <c r="AY134" s="268" t="s">
        <v>127</v>
      </c>
    </row>
    <row r="135" s="12" customFormat="1">
      <c r="A135" s="12"/>
      <c r="B135" s="231"/>
      <c r="C135" s="232"/>
      <c r="D135" s="233" t="s">
        <v>153</v>
      </c>
      <c r="E135" s="247" t="s">
        <v>1</v>
      </c>
      <c r="F135" s="234" t="s">
        <v>277</v>
      </c>
      <c r="G135" s="232"/>
      <c r="H135" s="235">
        <v>1815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41" t="s">
        <v>153</v>
      </c>
      <c r="AU135" s="241" t="s">
        <v>80</v>
      </c>
      <c r="AV135" s="12" t="s">
        <v>82</v>
      </c>
      <c r="AW135" s="12" t="s">
        <v>30</v>
      </c>
      <c r="AX135" s="12" t="s">
        <v>73</v>
      </c>
      <c r="AY135" s="241" t="s">
        <v>127</v>
      </c>
    </row>
    <row r="136" s="13" customFormat="1">
      <c r="A136" s="13"/>
      <c r="B136" s="248"/>
      <c r="C136" s="249"/>
      <c r="D136" s="233" t="s">
        <v>153</v>
      </c>
      <c r="E136" s="250" t="s">
        <v>1</v>
      </c>
      <c r="F136" s="251" t="s">
        <v>235</v>
      </c>
      <c r="G136" s="249"/>
      <c r="H136" s="252">
        <v>1815</v>
      </c>
      <c r="I136" s="253"/>
      <c r="J136" s="249"/>
      <c r="K136" s="249"/>
      <c r="L136" s="254"/>
      <c r="M136" s="255"/>
      <c r="N136" s="256"/>
      <c r="O136" s="256"/>
      <c r="P136" s="256"/>
      <c r="Q136" s="256"/>
      <c r="R136" s="256"/>
      <c r="S136" s="256"/>
      <c r="T136" s="25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8" t="s">
        <v>153</v>
      </c>
      <c r="AU136" s="258" t="s">
        <v>80</v>
      </c>
      <c r="AV136" s="13" t="s">
        <v>133</v>
      </c>
      <c r="AW136" s="13" t="s">
        <v>30</v>
      </c>
      <c r="AX136" s="13" t="s">
        <v>80</v>
      </c>
      <c r="AY136" s="258" t="s">
        <v>127</v>
      </c>
    </row>
    <row r="137" s="2" customFormat="1">
      <c r="A137" s="37"/>
      <c r="B137" s="38"/>
      <c r="C137" s="218" t="s">
        <v>133</v>
      </c>
      <c r="D137" s="218" t="s">
        <v>128</v>
      </c>
      <c r="E137" s="219" t="s">
        <v>278</v>
      </c>
      <c r="F137" s="220" t="s">
        <v>279</v>
      </c>
      <c r="G137" s="221" t="s">
        <v>131</v>
      </c>
      <c r="H137" s="222">
        <v>1815</v>
      </c>
      <c r="I137" s="223"/>
      <c r="J137" s="224">
        <f>ROUND(I137*H137,2)</f>
        <v>0</v>
      </c>
      <c r="K137" s="220" t="s">
        <v>132</v>
      </c>
      <c r="L137" s="43"/>
      <c r="M137" s="225" t="s">
        <v>1</v>
      </c>
      <c r="N137" s="226" t="s">
        <v>38</v>
      </c>
      <c r="O137" s="90"/>
      <c r="P137" s="227">
        <f>O137*H137</f>
        <v>0</v>
      </c>
      <c r="Q137" s="227">
        <v>0</v>
      </c>
      <c r="R137" s="227">
        <f>Q137*H137</f>
        <v>0</v>
      </c>
      <c r="S137" s="227">
        <v>0.17999999999999999</v>
      </c>
      <c r="T137" s="228">
        <f>S137*H137</f>
        <v>326.69999999999999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9" t="s">
        <v>133</v>
      </c>
      <c r="AT137" s="229" t="s">
        <v>128</v>
      </c>
      <c r="AU137" s="229" t="s">
        <v>80</v>
      </c>
      <c r="AY137" s="16" t="s">
        <v>127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6" t="s">
        <v>80</v>
      </c>
      <c r="BK137" s="230">
        <f>ROUND(I137*H137,2)</f>
        <v>0</v>
      </c>
      <c r="BL137" s="16" t="s">
        <v>133</v>
      </c>
      <c r="BM137" s="229" t="s">
        <v>140</v>
      </c>
    </row>
    <row r="138" s="14" customFormat="1">
      <c r="A138" s="14"/>
      <c r="B138" s="259"/>
      <c r="C138" s="260"/>
      <c r="D138" s="233" t="s">
        <v>153</v>
      </c>
      <c r="E138" s="261" t="s">
        <v>1</v>
      </c>
      <c r="F138" s="262" t="s">
        <v>276</v>
      </c>
      <c r="G138" s="260"/>
      <c r="H138" s="261" t="s">
        <v>1</v>
      </c>
      <c r="I138" s="263"/>
      <c r="J138" s="260"/>
      <c r="K138" s="260"/>
      <c r="L138" s="264"/>
      <c r="M138" s="265"/>
      <c r="N138" s="266"/>
      <c r="O138" s="266"/>
      <c r="P138" s="266"/>
      <c r="Q138" s="266"/>
      <c r="R138" s="266"/>
      <c r="S138" s="266"/>
      <c r="T138" s="26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8" t="s">
        <v>153</v>
      </c>
      <c r="AU138" s="268" t="s">
        <v>80</v>
      </c>
      <c r="AV138" s="14" t="s">
        <v>80</v>
      </c>
      <c r="AW138" s="14" t="s">
        <v>30</v>
      </c>
      <c r="AX138" s="14" t="s">
        <v>73</v>
      </c>
      <c r="AY138" s="268" t="s">
        <v>127</v>
      </c>
    </row>
    <row r="139" s="12" customFormat="1">
      <c r="A139" s="12"/>
      <c r="B139" s="231"/>
      <c r="C139" s="232"/>
      <c r="D139" s="233" t="s">
        <v>153</v>
      </c>
      <c r="E139" s="247" t="s">
        <v>1</v>
      </c>
      <c r="F139" s="234" t="s">
        <v>277</v>
      </c>
      <c r="G139" s="232"/>
      <c r="H139" s="235">
        <v>1815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41" t="s">
        <v>153</v>
      </c>
      <c r="AU139" s="241" t="s">
        <v>80</v>
      </c>
      <c r="AV139" s="12" t="s">
        <v>82</v>
      </c>
      <c r="AW139" s="12" t="s">
        <v>30</v>
      </c>
      <c r="AX139" s="12" t="s">
        <v>73</v>
      </c>
      <c r="AY139" s="241" t="s">
        <v>127</v>
      </c>
    </row>
    <row r="140" s="13" customFormat="1">
      <c r="A140" s="13"/>
      <c r="B140" s="248"/>
      <c r="C140" s="249"/>
      <c r="D140" s="233" t="s">
        <v>153</v>
      </c>
      <c r="E140" s="250" t="s">
        <v>1</v>
      </c>
      <c r="F140" s="251" t="s">
        <v>235</v>
      </c>
      <c r="G140" s="249"/>
      <c r="H140" s="252">
        <v>1815</v>
      </c>
      <c r="I140" s="253"/>
      <c r="J140" s="249"/>
      <c r="K140" s="249"/>
      <c r="L140" s="254"/>
      <c r="M140" s="255"/>
      <c r="N140" s="256"/>
      <c r="O140" s="256"/>
      <c r="P140" s="256"/>
      <c r="Q140" s="256"/>
      <c r="R140" s="256"/>
      <c r="S140" s="256"/>
      <c r="T140" s="25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8" t="s">
        <v>153</v>
      </c>
      <c r="AU140" s="258" t="s">
        <v>80</v>
      </c>
      <c r="AV140" s="13" t="s">
        <v>133</v>
      </c>
      <c r="AW140" s="13" t="s">
        <v>30</v>
      </c>
      <c r="AX140" s="13" t="s">
        <v>80</v>
      </c>
      <c r="AY140" s="258" t="s">
        <v>127</v>
      </c>
    </row>
    <row r="141" s="2" customFormat="1">
      <c r="A141" s="37"/>
      <c r="B141" s="38"/>
      <c r="C141" s="218" t="s">
        <v>144</v>
      </c>
      <c r="D141" s="218" t="s">
        <v>128</v>
      </c>
      <c r="E141" s="219" t="s">
        <v>280</v>
      </c>
      <c r="F141" s="220" t="s">
        <v>281</v>
      </c>
      <c r="G141" s="221" t="s">
        <v>136</v>
      </c>
      <c r="H141" s="222">
        <v>1667.3800000000001</v>
      </c>
      <c r="I141" s="223"/>
      <c r="J141" s="224">
        <f>ROUND(I141*H141,2)</f>
        <v>0</v>
      </c>
      <c r="K141" s="220" t="s">
        <v>132</v>
      </c>
      <c r="L141" s="43"/>
      <c r="M141" s="225" t="s">
        <v>1</v>
      </c>
      <c r="N141" s="226" t="s">
        <v>38</v>
      </c>
      <c r="O141" s="90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9" t="s">
        <v>133</v>
      </c>
      <c r="AT141" s="229" t="s">
        <v>128</v>
      </c>
      <c r="AU141" s="229" t="s">
        <v>80</v>
      </c>
      <c r="AY141" s="16" t="s">
        <v>127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6" t="s">
        <v>80</v>
      </c>
      <c r="BK141" s="230">
        <f>ROUND(I141*H141,2)</f>
        <v>0</v>
      </c>
      <c r="BL141" s="16" t="s">
        <v>133</v>
      </c>
      <c r="BM141" s="229" t="s">
        <v>143</v>
      </c>
    </row>
    <row r="142" s="14" customFormat="1">
      <c r="A142" s="14"/>
      <c r="B142" s="259"/>
      <c r="C142" s="260"/>
      <c r="D142" s="233" t="s">
        <v>153</v>
      </c>
      <c r="E142" s="261" t="s">
        <v>1</v>
      </c>
      <c r="F142" s="262" t="s">
        <v>282</v>
      </c>
      <c r="G142" s="260"/>
      <c r="H142" s="261" t="s">
        <v>1</v>
      </c>
      <c r="I142" s="263"/>
      <c r="J142" s="260"/>
      <c r="K142" s="260"/>
      <c r="L142" s="264"/>
      <c r="M142" s="265"/>
      <c r="N142" s="266"/>
      <c r="O142" s="266"/>
      <c r="P142" s="266"/>
      <c r="Q142" s="266"/>
      <c r="R142" s="266"/>
      <c r="S142" s="266"/>
      <c r="T142" s="26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8" t="s">
        <v>153</v>
      </c>
      <c r="AU142" s="268" t="s">
        <v>80</v>
      </c>
      <c r="AV142" s="14" t="s">
        <v>80</v>
      </c>
      <c r="AW142" s="14" t="s">
        <v>30</v>
      </c>
      <c r="AX142" s="14" t="s">
        <v>73</v>
      </c>
      <c r="AY142" s="268" t="s">
        <v>127</v>
      </c>
    </row>
    <row r="143" s="12" customFormat="1">
      <c r="A143" s="12"/>
      <c r="B143" s="231"/>
      <c r="C143" s="232"/>
      <c r="D143" s="233" t="s">
        <v>153</v>
      </c>
      <c r="E143" s="247" t="s">
        <v>1</v>
      </c>
      <c r="F143" s="234" t="s">
        <v>283</v>
      </c>
      <c r="G143" s="232"/>
      <c r="H143" s="235">
        <v>1477.75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41" t="s">
        <v>153</v>
      </c>
      <c r="AU143" s="241" t="s">
        <v>80</v>
      </c>
      <c r="AV143" s="12" t="s">
        <v>82</v>
      </c>
      <c r="AW143" s="12" t="s">
        <v>30</v>
      </c>
      <c r="AX143" s="12" t="s">
        <v>73</v>
      </c>
      <c r="AY143" s="241" t="s">
        <v>127</v>
      </c>
    </row>
    <row r="144" s="14" customFormat="1">
      <c r="A144" s="14"/>
      <c r="B144" s="259"/>
      <c r="C144" s="260"/>
      <c r="D144" s="233" t="s">
        <v>153</v>
      </c>
      <c r="E144" s="261" t="s">
        <v>1</v>
      </c>
      <c r="F144" s="262" t="s">
        <v>284</v>
      </c>
      <c r="G144" s="260"/>
      <c r="H144" s="261" t="s">
        <v>1</v>
      </c>
      <c r="I144" s="263"/>
      <c r="J144" s="260"/>
      <c r="K144" s="260"/>
      <c r="L144" s="264"/>
      <c r="M144" s="265"/>
      <c r="N144" s="266"/>
      <c r="O144" s="266"/>
      <c r="P144" s="266"/>
      <c r="Q144" s="266"/>
      <c r="R144" s="266"/>
      <c r="S144" s="266"/>
      <c r="T144" s="267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8" t="s">
        <v>153</v>
      </c>
      <c r="AU144" s="268" t="s">
        <v>80</v>
      </c>
      <c r="AV144" s="14" t="s">
        <v>80</v>
      </c>
      <c r="AW144" s="14" t="s">
        <v>30</v>
      </c>
      <c r="AX144" s="14" t="s">
        <v>73</v>
      </c>
      <c r="AY144" s="268" t="s">
        <v>127</v>
      </c>
    </row>
    <row r="145" s="12" customFormat="1">
      <c r="A145" s="12"/>
      <c r="B145" s="231"/>
      <c r="C145" s="232"/>
      <c r="D145" s="233" t="s">
        <v>153</v>
      </c>
      <c r="E145" s="247" t="s">
        <v>1</v>
      </c>
      <c r="F145" s="234" t="s">
        <v>285</v>
      </c>
      <c r="G145" s="232"/>
      <c r="H145" s="235">
        <v>189.63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41" t="s">
        <v>153</v>
      </c>
      <c r="AU145" s="241" t="s">
        <v>80</v>
      </c>
      <c r="AV145" s="12" t="s">
        <v>82</v>
      </c>
      <c r="AW145" s="12" t="s">
        <v>30</v>
      </c>
      <c r="AX145" s="12" t="s">
        <v>73</v>
      </c>
      <c r="AY145" s="241" t="s">
        <v>127</v>
      </c>
    </row>
    <row r="146" s="13" customFormat="1">
      <c r="A146" s="13"/>
      <c r="B146" s="248"/>
      <c r="C146" s="249"/>
      <c r="D146" s="233" t="s">
        <v>153</v>
      </c>
      <c r="E146" s="250" t="s">
        <v>1</v>
      </c>
      <c r="F146" s="251" t="s">
        <v>235</v>
      </c>
      <c r="G146" s="249"/>
      <c r="H146" s="252">
        <v>1667.3800000000001</v>
      </c>
      <c r="I146" s="253"/>
      <c r="J146" s="249"/>
      <c r="K146" s="249"/>
      <c r="L146" s="254"/>
      <c r="M146" s="255"/>
      <c r="N146" s="256"/>
      <c r="O146" s="256"/>
      <c r="P146" s="256"/>
      <c r="Q146" s="256"/>
      <c r="R146" s="256"/>
      <c r="S146" s="256"/>
      <c r="T146" s="25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8" t="s">
        <v>153</v>
      </c>
      <c r="AU146" s="258" t="s">
        <v>80</v>
      </c>
      <c r="AV146" s="13" t="s">
        <v>133</v>
      </c>
      <c r="AW146" s="13" t="s">
        <v>30</v>
      </c>
      <c r="AX146" s="13" t="s">
        <v>80</v>
      </c>
      <c r="AY146" s="258" t="s">
        <v>127</v>
      </c>
    </row>
    <row r="147" s="2" customFormat="1" ht="33" customHeight="1">
      <c r="A147" s="37"/>
      <c r="B147" s="38"/>
      <c r="C147" s="218" t="s">
        <v>148</v>
      </c>
      <c r="D147" s="218" t="s">
        <v>128</v>
      </c>
      <c r="E147" s="219" t="s">
        <v>286</v>
      </c>
      <c r="F147" s="220" t="s">
        <v>287</v>
      </c>
      <c r="G147" s="221" t="s">
        <v>136</v>
      </c>
      <c r="H147" s="222">
        <v>147.90000000000001</v>
      </c>
      <c r="I147" s="223"/>
      <c r="J147" s="224">
        <f>ROUND(I147*H147,2)</f>
        <v>0</v>
      </c>
      <c r="K147" s="220" t="s">
        <v>132</v>
      </c>
      <c r="L147" s="43"/>
      <c r="M147" s="225" t="s">
        <v>1</v>
      </c>
      <c r="N147" s="226" t="s">
        <v>38</v>
      </c>
      <c r="O147" s="90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9" t="s">
        <v>133</v>
      </c>
      <c r="AT147" s="229" t="s">
        <v>128</v>
      </c>
      <c r="AU147" s="229" t="s">
        <v>80</v>
      </c>
      <c r="AY147" s="16" t="s">
        <v>127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6" t="s">
        <v>80</v>
      </c>
      <c r="BK147" s="230">
        <f>ROUND(I147*H147,2)</f>
        <v>0</v>
      </c>
      <c r="BL147" s="16" t="s">
        <v>133</v>
      </c>
      <c r="BM147" s="229" t="s">
        <v>152</v>
      </c>
    </row>
    <row r="148" s="14" customFormat="1">
      <c r="A148" s="14"/>
      <c r="B148" s="259"/>
      <c r="C148" s="260"/>
      <c r="D148" s="233" t="s">
        <v>153</v>
      </c>
      <c r="E148" s="261" t="s">
        <v>1</v>
      </c>
      <c r="F148" s="262" t="s">
        <v>288</v>
      </c>
      <c r="G148" s="260"/>
      <c r="H148" s="261" t="s">
        <v>1</v>
      </c>
      <c r="I148" s="263"/>
      <c r="J148" s="260"/>
      <c r="K148" s="260"/>
      <c r="L148" s="264"/>
      <c r="M148" s="265"/>
      <c r="N148" s="266"/>
      <c r="O148" s="266"/>
      <c r="P148" s="266"/>
      <c r="Q148" s="266"/>
      <c r="R148" s="266"/>
      <c r="S148" s="266"/>
      <c r="T148" s="26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8" t="s">
        <v>153</v>
      </c>
      <c r="AU148" s="268" t="s">
        <v>80</v>
      </c>
      <c r="AV148" s="14" t="s">
        <v>80</v>
      </c>
      <c r="AW148" s="14" t="s">
        <v>30</v>
      </c>
      <c r="AX148" s="14" t="s">
        <v>73</v>
      </c>
      <c r="AY148" s="268" t="s">
        <v>127</v>
      </c>
    </row>
    <row r="149" s="12" customFormat="1">
      <c r="A149" s="12"/>
      <c r="B149" s="231"/>
      <c r="C149" s="232"/>
      <c r="D149" s="233" t="s">
        <v>153</v>
      </c>
      <c r="E149" s="247" t="s">
        <v>1</v>
      </c>
      <c r="F149" s="234" t="s">
        <v>289</v>
      </c>
      <c r="G149" s="232"/>
      <c r="H149" s="235">
        <v>147.90000000000001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41" t="s">
        <v>153</v>
      </c>
      <c r="AU149" s="241" t="s">
        <v>80</v>
      </c>
      <c r="AV149" s="12" t="s">
        <v>82</v>
      </c>
      <c r="AW149" s="12" t="s">
        <v>30</v>
      </c>
      <c r="AX149" s="12" t="s">
        <v>73</v>
      </c>
      <c r="AY149" s="241" t="s">
        <v>127</v>
      </c>
    </row>
    <row r="150" s="13" customFormat="1">
      <c r="A150" s="13"/>
      <c r="B150" s="248"/>
      <c r="C150" s="249"/>
      <c r="D150" s="233" t="s">
        <v>153</v>
      </c>
      <c r="E150" s="250" t="s">
        <v>1</v>
      </c>
      <c r="F150" s="251" t="s">
        <v>235</v>
      </c>
      <c r="G150" s="249"/>
      <c r="H150" s="252">
        <v>147.90000000000001</v>
      </c>
      <c r="I150" s="253"/>
      <c r="J150" s="249"/>
      <c r="K150" s="249"/>
      <c r="L150" s="254"/>
      <c r="M150" s="255"/>
      <c r="N150" s="256"/>
      <c r="O150" s="256"/>
      <c r="P150" s="256"/>
      <c r="Q150" s="256"/>
      <c r="R150" s="256"/>
      <c r="S150" s="256"/>
      <c r="T150" s="25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8" t="s">
        <v>153</v>
      </c>
      <c r="AU150" s="258" t="s">
        <v>80</v>
      </c>
      <c r="AV150" s="13" t="s">
        <v>133</v>
      </c>
      <c r="AW150" s="13" t="s">
        <v>30</v>
      </c>
      <c r="AX150" s="13" t="s">
        <v>80</v>
      </c>
      <c r="AY150" s="258" t="s">
        <v>127</v>
      </c>
    </row>
    <row r="151" s="2" customFormat="1" ht="16.5" customHeight="1">
      <c r="A151" s="37"/>
      <c r="B151" s="38"/>
      <c r="C151" s="218" t="s">
        <v>156</v>
      </c>
      <c r="D151" s="218" t="s">
        <v>128</v>
      </c>
      <c r="E151" s="219" t="s">
        <v>290</v>
      </c>
      <c r="F151" s="220" t="s">
        <v>291</v>
      </c>
      <c r="G151" s="221" t="s">
        <v>136</v>
      </c>
      <c r="H151" s="222">
        <v>147.90000000000001</v>
      </c>
      <c r="I151" s="223"/>
      <c r="J151" s="224">
        <f>ROUND(I151*H151,2)</f>
        <v>0</v>
      </c>
      <c r="K151" s="220" t="s">
        <v>1</v>
      </c>
      <c r="L151" s="43"/>
      <c r="M151" s="225" t="s">
        <v>1</v>
      </c>
      <c r="N151" s="226" t="s">
        <v>38</v>
      </c>
      <c r="O151" s="90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9" t="s">
        <v>133</v>
      </c>
      <c r="AT151" s="229" t="s">
        <v>128</v>
      </c>
      <c r="AU151" s="229" t="s">
        <v>80</v>
      </c>
      <c r="AY151" s="16" t="s">
        <v>127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6" t="s">
        <v>80</v>
      </c>
      <c r="BK151" s="230">
        <f>ROUND(I151*H151,2)</f>
        <v>0</v>
      </c>
      <c r="BL151" s="16" t="s">
        <v>133</v>
      </c>
      <c r="BM151" s="229" t="s">
        <v>159</v>
      </c>
    </row>
    <row r="152" s="2" customFormat="1">
      <c r="A152" s="37"/>
      <c r="B152" s="38"/>
      <c r="C152" s="218" t="s">
        <v>140</v>
      </c>
      <c r="D152" s="218" t="s">
        <v>128</v>
      </c>
      <c r="E152" s="219" t="s">
        <v>292</v>
      </c>
      <c r="F152" s="220" t="s">
        <v>139</v>
      </c>
      <c r="G152" s="221" t="s">
        <v>131</v>
      </c>
      <c r="H152" s="222">
        <v>2256</v>
      </c>
      <c r="I152" s="223"/>
      <c r="J152" s="224">
        <f>ROUND(I152*H152,2)</f>
        <v>0</v>
      </c>
      <c r="K152" s="220" t="s">
        <v>132</v>
      </c>
      <c r="L152" s="43"/>
      <c r="M152" s="225" t="s">
        <v>1</v>
      </c>
      <c r="N152" s="226" t="s">
        <v>38</v>
      </c>
      <c r="O152" s="90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9" t="s">
        <v>133</v>
      </c>
      <c r="AT152" s="229" t="s">
        <v>128</v>
      </c>
      <c r="AU152" s="229" t="s">
        <v>80</v>
      </c>
      <c r="AY152" s="16" t="s">
        <v>127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6" t="s">
        <v>80</v>
      </c>
      <c r="BK152" s="230">
        <f>ROUND(I152*H152,2)</f>
        <v>0</v>
      </c>
      <c r="BL152" s="16" t="s">
        <v>133</v>
      </c>
      <c r="BM152" s="229" t="s">
        <v>162</v>
      </c>
    </row>
    <row r="153" s="14" customFormat="1">
      <c r="A153" s="14"/>
      <c r="B153" s="259"/>
      <c r="C153" s="260"/>
      <c r="D153" s="233" t="s">
        <v>153</v>
      </c>
      <c r="E153" s="261" t="s">
        <v>1</v>
      </c>
      <c r="F153" s="262" t="s">
        <v>276</v>
      </c>
      <c r="G153" s="260"/>
      <c r="H153" s="261" t="s">
        <v>1</v>
      </c>
      <c r="I153" s="263"/>
      <c r="J153" s="260"/>
      <c r="K153" s="260"/>
      <c r="L153" s="264"/>
      <c r="M153" s="265"/>
      <c r="N153" s="266"/>
      <c r="O153" s="266"/>
      <c r="P153" s="266"/>
      <c r="Q153" s="266"/>
      <c r="R153" s="266"/>
      <c r="S153" s="266"/>
      <c r="T153" s="26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8" t="s">
        <v>153</v>
      </c>
      <c r="AU153" s="268" t="s">
        <v>80</v>
      </c>
      <c r="AV153" s="14" t="s">
        <v>80</v>
      </c>
      <c r="AW153" s="14" t="s">
        <v>30</v>
      </c>
      <c r="AX153" s="14" t="s">
        <v>73</v>
      </c>
      <c r="AY153" s="268" t="s">
        <v>127</v>
      </c>
    </row>
    <row r="154" s="12" customFormat="1">
      <c r="A154" s="12"/>
      <c r="B154" s="231"/>
      <c r="C154" s="232"/>
      <c r="D154" s="233" t="s">
        <v>153</v>
      </c>
      <c r="E154" s="247" t="s">
        <v>1</v>
      </c>
      <c r="F154" s="234" t="s">
        <v>277</v>
      </c>
      <c r="G154" s="232"/>
      <c r="H154" s="235">
        <v>1815</v>
      </c>
      <c r="I154" s="236"/>
      <c r="J154" s="232"/>
      <c r="K154" s="232"/>
      <c r="L154" s="237"/>
      <c r="M154" s="238"/>
      <c r="N154" s="239"/>
      <c r="O154" s="239"/>
      <c r="P154" s="239"/>
      <c r="Q154" s="239"/>
      <c r="R154" s="239"/>
      <c r="S154" s="239"/>
      <c r="T154" s="240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41" t="s">
        <v>153</v>
      </c>
      <c r="AU154" s="241" t="s">
        <v>80</v>
      </c>
      <c r="AV154" s="12" t="s">
        <v>82</v>
      </c>
      <c r="AW154" s="12" t="s">
        <v>30</v>
      </c>
      <c r="AX154" s="12" t="s">
        <v>73</v>
      </c>
      <c r="AY154" s="241" t="s">
        <v>127</v>
      </c>
    </row>
    <row r="155" s="14" customFormat="1">
      <c r="A155" s="14"/>
      <c r="B155" s="259"/>
      <c r="C155" s="260"/>
      <c r="D155" s="233" t="s">
        <v>153</v>
      </c>
      <c r="E155" s="261" t="s">
        <v>1</v>
      </c>
      <c r="F155" s="262" t="s">
        <v>284</v>
      </c>
      <c r="G155" s="260"/>
      <c r="H155" s="261" t="s">
        <v>1</v>
      </c>
      <c r="I155" s="263"/>
      <c r="J155" s="260"/>
      <c r="K155" s="260"/>
      <c r="L155" s="264"/>
      <c r="M155" s="265"/>
      <c r="N155" s="266"/>
      <c r="O155" s="266"/>
      <c r="P155" s="266"/>
      <c r="Q155" s="266"/>
      <c r="R155" s="266"/>
      <c r="S155" s="266"/>
      <c r="T155" s="26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8" t="s">
        <v>153</v>
      </c>
      <c r="AU155" s="268" t="s">
        <v>80</v>
      </c>
      <c r="AV155" s="14" t="s">
        <v>80</v>
      </c>
      <c r="AW155" s="14" t="s">
        <v>30</v>
      </c>
      <c r="AX155" s="14" t="s">
        <v>73</v>
      </c>
      <c r="AY155" s="268" t="s">
        <v>127</v>
      </c>
    </row>
    <row r="156" s="12" customFormat="1">
      <c r="A156" s="12"/>
      <c r="B156" s="231"/>
      <c r="C156" s="232"/>
      <c r="D156" s="233" t="s">
        <v>153</v>
      </c>
      <c r="E156" s="247" t="s">
        <v>1</v>
      </c>
      <c r="F156" s="234" t="s">
        <v>293</v>
      </c>
      <c r="G156" s="232"/>
      <c r="H156" s="235">
        <v>441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41" t="s">
        <v>153</v>
      </c>
      <c r="AU156" s="241" t="s">
        <v>80</v>
      </c>
      <c r="AV156" s="12" t="s">
        <v>82</v>
      </c>
      <c r="AW156" s="12" t="s">
        <v>30</v>
      </c>
      <c r="AX156" s="12" t="s">
        <v>73</v>
      </c>
      <c r="AY156" s="241" t="s">
        <v>127</v>
      </c>
    </row>
    <row r="157" s="13" customFormat="1">
      <c r="A157" s="13"/>
      <c r="B157" s="248"/>
      <c r="C157" s="249"/>
      <c r="D157" s="233" t="s">
        <v>153</v>
      </c>
      <c r="E157" s="250" t="s">
        <v>1</v>
      </c>
      <c r="F157" s="251" t="s">
        <v>235</v>
      </c>
      <c r="G157" s="249"/>
      <c r="H157" s="252">
        <v>2256</v>
      </c>
      <c r="I157" s="253"/>
      <c r="J157" s="249"/>
      <c r="K157" s="249"/>
      <c r="L157" s="254"/>
      <c r="M157" s="255"/>
      <c r="N157" s="256"/>
      <c r="O157" s="256"/>
      <c r="P157" s="256"/>
      <c r="Q157" s="256"/>
      <c r="R157" s="256"/>
      <c r="S157" s="256"/>
      <c r="T157" s="25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8" t="s">
        <v>153</v>
      </c>
      <c r="AU157" s="258" t="s">
        <v>80</v>
      </c>
      <c r="AV157" s="13" t="s">
        <v>133</v>
      </c>
      <c r="AW157" s="13" t="s">
        <v>30</v>
      </c>
      <c r="AX157" s="13" t="s">
        <v>80</v>
      </c>
      <c r="AY157" s="258" t="s">
        <v>127</v>
      </c>
    </row>
    <row r="158" s="2" customFormat="1" ht="33" customHeight="1">
      <c r="A158" s="37"/>
      <c r="B158" s="38"/>
      <c r="C158" s="218" t="s">
        <v>163</v>
      </c>
      <c r="D158" s="218" t="s">
        <v>128</v>
      </c>
      <c r="E158" s="219" t="s">
        <v>294</v>
      </c>
      <c r="F158" s="220" t="s">
        <v>295</v>
      </c>
      <c r="G158" s="221" t="s">
        <v>136</v>
      </c>
      <c r="H158" s="222">
        <v>181.5</v>
      </c>
      <c r="I158" s="223"/>
      <c r="J158" s="224">
        <f>ROUND(I158*H158,2)</f>
        <v>0</v>
      </c>
      <c r="K158" s="220" t="s">
        <v>132</v>
      </c>
      <c r="L158" s="43"/>
      <c r="M158" s="225" t="s">
        <v>1</v>
      </c>
      <c r="N158" s="226" t="s">
        <v>38</v>
      </c>
      <c r="O158" s="90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9" t="s">
        <v>133</v>
      </c>
      <c r="AT158" s="229" t="s">
        <v>128</v>
      </c>
      <c r="AU158" s="229" t="s">
        <v>80</v>
      </c>
      <c r="AY158" s="16" t="s">
        <v>127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6" t="s">
        <v>80</v>
      </c>
      <c r="BK158" s="230">
        <f>ROUND(I158*H158,2)</f>
        <v>0</v>
      </c>
      <c r="BL158" s="16" t="s">
        <v>133</v>
      </c>
      <c r="BM158" s="229" t="s">
        <v>166</v>
      </c>
    </row>
    <row r="159" s="14" customFormat="1">
      <c r="A159" s="14"/>
      <c r="B159" s="259"/>
      <c r="C159" s="260"/>
      <c r="D159" s="233" t="s">
        <v>153</v>
      </c>
      <c r="E159" s="261" t="s">
        <v>1</v>
      </c>
      <c r="F159" s="262" t="s">
        <v>296</v>
      </c>
      <c r="G159" s="260"/>
      <c r="H159" s="261" t="s">
        <v>1</v>
      </c>
      <c r="I159" s="263"/>
      <c r="J159" s="260"/>
      <c r="K159" s="260"/>
      <c r="L159" s="264"/>
      <c r="M159" s="265"/>
      <c r="N159" s="266"/>
      <c r="O159" s="266"/>
      <c r="P159" s="266"/>
      <c r="Q159" s="266"/>
      <c r="R159" s="266"/>
      <c r="S159" s="266"/>
      <c r="T159" s="26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8" t="s">
        <v>153</v>
      </c>
      <c r="AU159" s="268" t="s">
        <v>80</v>
      </c>
      <c r="AV159" s="14" t="s">
        <v>80</v>
      </c>
      <c r="AW159" s="14" t="s">
        <v>30</v>
      </c>
      <c r="AX159" s="14" t="s">
        <v>73</v>
      </c>
      <c r="AY159" s="268" t="s">
        <v>127</v>
      </c>
    </row>
    <row r="160" s="12" customFormat="1">
      <c r="A160" s="12"/>
      <c r="B160" s="231"/>
      <c r="C160" s="232"/>
      <c r="D160" s="233" t="s">
        <v>153</v>
      </c>
      <c r="E160" s="247" t="s">
        <v>1</v>
      </c>
      <c r="F160" s="234" t="s">
        <v>297</v>
      </c>
      <c r="G160" s="232"/>
      <c r="H160" s="235">
        <v>181.5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41" t="s">
        <v>153</v>
      </c>
      <c r="AU160" s="241" t="s">
        <v>80</v>
      </c>
      <c r="AV160" s="12" t="s">
        <v>82</v>
      </c>
      <c r="AW160" s="12" t="s">
        <v>30</v>
      </c>
      <c r="AX160" s="12" t="s">
        <v>73</v>
      </c>
      <c r="AY160" s="241" t="s">
        <v>127</v>
      </c>
    </row>
    <row r="161" s="13" customFormat="1">
      <c r="A161" s="13"/>
      <c r="B161" s="248"/>
      <c r="C161" s="249"/>
      <c r="D161" s="233" t="s">
        <v>153</v>
      </c>
      <c r="E161" s="250" t="s">
        <v>1</v>
      </c>
      <c r="F161" s="251" t="s">
        <v>235</v>
      </c>
      <c r="G161" s="249"/>
      <c r="H161" s="252">
        <v>181.5</v>
      </c>
      <c r="I161" s="253"/>
      <c r="J161" s="249"/>
      <c r="K161" s="249"/>
      <c r="L161" s="254"/>
      <c r="M161" s="255"/>
      <c r="N161" s="256"/>
      <c r="O161" s="256"/>
      <c r="P161" s="256"/>
      <c r="Q161" s="256"/>
      <c r="R161" s="256"/>
      <c r="S161" s="256"/>
      <c r="T161" s="25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8" t="s">
        <v>153</v>
      </c>
      <c r="AU161" s="258" t="s">
        <v>80</v>
      </c>
      <c r="AV161" s="13" t="s">
        <v>133</v>
      </c>
      <c r="AW161" s="13" t="s">
        <v>30</v>
      </c>
      <c r="AX161" s="13" t="s">
        <v>80</v>
      </c>
      <c r="AY161" s="258" t="s">
        <v>127</v>
      </c>
    </row>
    <row r="162" s="2" customFormat="1">
      <c r="A162" s="37"/>
      <c r="B162" s="38"/>
      <c r="C162" s="218" t="s">
        <v>143</v>
      </c>
      <c r="D162" s="218" t="s">
        <v>128</v>
      </c>
      <c r="E162" s="219" t="s">
        <v>298</v>
      </c>
      <c r="F162" s="220" t="s">
        <v>299</v>
      </c>
      <c r="G162" s="221" t="s">
        <v>136</v>
      </c>
      <c r="H162" s="222">
        <v>90.75</v>
      </c>
      <c r="I162" s="223"/>
      <c r="J162" s="224">
        <f>ROUND(I162*H162,2)</f>
        <v>0</v>
      </c>
      <c r="K162" s="220" t="s">
        <v>132</v>
      </c>
      <c r="L162" s="43"/>
      <c r="M162" s="225" t="s">
        <v>1</v>
      </c>
      <c r="N162" s="226" t="s">
        <v>38</v>
      </c>
      <c r="O162" s="90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9" t="s">
        <v>133</v>
      </c>
      <c r="AT162" s="229" t="s">
        <v>128</v>
      </c>
      <c r="AU162" s="229" t="s">
        <v>80</v>
      </c>
      <c r="AY162" s="16" t="s">
        <v>127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6" t="s">
        <v>80</v>
      </c>
      <c r="BK162" s="230">
        <f>ROUND(I162*H162,2)</f>
        <v>0</v>
      </c>
      <c r="BL162" s="16" t="s">
        <v>133</v>
      </c>
      <c r="BM162" s="229" t="s">
        <v>169</v>
      </c>
    </row>
    <row r="163" s="2" customFormat="1" ht="33" customHeight="1">
      <c r="A163" s="37"/>
      <c r="B163" s="38"/>
      <c r="C163" s="218" t="s">
        <v>170</v>
      </c>
      <c r="D163" s="218" t="s">
        <v>128</v>
      </c>
      <c r="E163" s="219" t="s">
        <v>141</v>
      </c>
      <c r="F163" s="220" t="s">
        <v>142</v>
      </c>
      <c r="G163" s="221" t="s">
        <v>136</v>
      </c>
      <c r="H163" s="222">
        <v>1815.28</v>
      </c>
      <c r="I163" s="223"/>
      <c r="J163" s="224">
        <f>ROUND(I163*H163,2)</f>
        <v>0</v>
      </c>
      <c r="K163" s="220" t="s">
        <v>132</v>
      </c>
      <c r="L163" s="43"/>
      <c r="M163" s="225" t="s">
        <v>1</v>
      </c>
      <c r="N163" s="226" t="s">
        <v>38</v>
      </c>
      <c r="O163" s="90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9" t="s">
        <v>133</v>
      </c>
      <c r="AT163" s="229" t="s">
        <v>128</v>
      </c>
      <c r="AU163" s="229" t="s">
        <v>80</v>
      </c>
      <c r="AY163" s="16" t="s">
        <v>127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6" t="s">
        <v>80</v>
      </c>
      <c r="BK163" s="230">
        <f>ROUND(I163*H163,2)</f>
        <v>0</v>
      </c>
      <c r="BL163" s="16" t="s">
        <v>133</v>
      </c>
      <c r="BM163" s="229" t="s">
        <v>173</v>
      </c>
    </row>
    <row r="164" s="12" customFormat="1">
      <c r="A164" s="12"/>
      <c r="B164" s="231"/>
      <c r="C164" s="232"/>
      <c r="D164" s="233" t="s">
        <v>153</v>
      </c>
      <c r="E164" s="247" t="s">
        <v>1</v>
      </c>
      <c r="F164" s="234" t="s">
        <v>300</v>
      </c>
      <c r="G164" s="232"/>
      <c r="H164" s="235">
        <v>1815.28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241" t="s">
        <v>153</v>
      </c>
      <c r="AU164" s="241" t="s">
        <v>80</v>
      </c>
      <c r="AV164" s="12" t="s">
        <v>82</v>
      </c>
      <c r="AW164" s="12" t="s">
        <v>30</v>
      </c>
      <c r="AX164" s="12" t="s">
        <v>73</v>
      </c>
      <c r="AY164" s="241" t="s">
        <v>127</v>
      </c>
    </row>
    <row r="165" s="13" customFormat="1">
      <c r="A165" s="13"/>
      <c r="B165" s="248"/>
      <c r="C165" s="249"/>
      <c r="D165" s="233" t="s">
        <v>153</v>
      </c>
      <c r="E165" s="250" t="s">
        <v>1</v>
      </c>
      <c r="F165" s="251" t="s">
        <v>235</v>
      </c>
      <c r="G165" s="249"/>
      <c r="H165" s="252">
        <v>1815.28</v>
      </c>
      <c r="I165" s="253"/>
      <c r="J165" s="249"/>
      <c r="K165" s="249"/>
      <c r="L165" s="254"/>
      <c r="M165" s="255"/>
      <c r="N165" s="256"/>
      <c r="O165" s="256"/>
      <c r="P165" s="256"/>
      <c r="Q165" s="256"/>
      <c r="R165" s="256"/>
      <c r="S165" s="256"/>
      <c r="T165" s="25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8" t="s">
        <v>153</v>
      </c>
      <c r="AU165" s="258" t="s">
        <v>80</v>
      </c>
      <c r="AV165" s="13" t="s">
        <v>133</v>
      </c>
      <c r="AW165" s="13" t="s">
        <v>30</v>
      </c>
      <c r="AX165" s="13" t="s">
        <v>80</v>
      </c>
      <c r="AY165" s="258" t="s">
        <v>127</v>
      </c>
    </row>
    <row r="166" s="2" customFormat="1" ht="16.5" customHeight="1">
      <c r="A166" s="37"/>
      <c r="B166" s="38"/>
      <c r="C166" s="218" t="s">
        <v>147</v>
      </c>
      <c r="D166" s="218" t="s">
        <v>128</v>
      </c>
      <c r="E166" s="219" t="s">
        <v>145</v>
      </c>
      <c r="F166" s="220" t="s">
        <v>146</v>
      </c>
      <c r="G166" s="221" t="s">
        <v>136</v>
      </c>
      <c r="H166" s="222">
        <v>1815.28</v>
      </c>
      <c r="I166" s="223"/>
      <c r="J166" s="224">
        <f>ROUND(I166*H166,2)</f>
        <v>0</v>
      </c>
      <c r="K166" s="220" t="s">
        <v>132</v>
      </c>
      <c r="L166" s="43"/>
      <c r="M166" s="225" t="s">
        <v>1</v>
      </c>
      <c r="N166" s="226" t="s">
        <v>38</v>
      </c>
      <c r="O166" s="90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9" t="s">
        <v>133</v>
      </c>
      <c r="AT166" s="229" t="s">
        <v>128</v>
      </c>
      <c r="AU166" s="229" t="s">
        <v>80</v>
      </c>
      <c r="AY166" s="16" t="s">
        <v>127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6" t="s">
        <v>80</v>
      </c>
      <c r="BK166" s="230">
        <f>ROUND(I166*H166,2)</f>
        <v>0</v>
      </c>
      <c r="BL166" s="16" t="s">
        <v>133</v>
      </c>
      <c r="BM166" s="229" t="s">
        <v>176</v>
      </c>
    </row>
    <row r="167" s="2" customFormat="1" ht="33" customHeight="1">
      <c r="A167" s="37"/>
      <c r="B167" s="38"/>
      <c r="C167" s="218" t="s">
        <v>177</v>
      </c>
      <c r="D167" s="218" t="s">
        <v>128</v>
      </c>
      <c r="E167" s="219" t="s">
        <v>242</v>
      </c>
      <c r="F167" s="220" t="s">
        <v>150</v>
      </c>
      <c r="G167" s="221" t="s">
        <v>151</v>
      </c>
      <c r="H167" s="222">
        <v>3449.0320000000002</v>
      </c>
      <c r="I167" s="223"/>
      <c r="J167" s="224">
        <f>ROUND(I167*H167,2)</f>
        <v>0</v>
      </c>
      <c r="K167" s="220" t="s">
        <v>132</v>
      </c>
      <c r="L167" s="43"/>
      <c r="M167" s="225" t="s">
        <v>1</v>
      </c>
      <c r="N167" s="226" t="s">
        <v>38</v>
      </c>
      <c r="O167" s="90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9" t="s">
        <v>133</v>
      </c>
      <c r="AT167" s="229" t="s">
        <v>128</v>
      </c>
      <c r="AU167" s="229" t="s">
        <v>80</v>
      </c>
      <c r="AY167" s="16" t="s">
        <v>127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6" t="s">
        <v>80</v>
      </c>
      <c r="BK167" s="230">
        <f>ROUND(I167*H167,2)</f>
        <v>0</v>
      </c>
      <c r="BL167" s="16" t="s">
        <v>133</v>
      </c>
      <c r="BM167" s="229" t="s">
        <v>180</v>
      </c>
    </row>
    <row r="168" s="12" customFormat="1">
      <c r="A168" s="12"/>
      <c r="B168" s="231"/>
      <c r="C168" s="232"/>
      <c r="D168" s="233" t="s">
        <v>153</v>
      </c>
      <c r="E168" s="232"/>
      <c r="F168" s="234" t="s">
        <v>301</v>
      </c>
      <c r="G168" s="232"/>
      <c r="H168" s="235">
        <v>3449.0320000000002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41" t="s">
        <v>153</v>
      </c>
      <c r="AU168" s="241" t="s">
        <v>80</v>
      </c>
      <c r="AV168" s="12" t="s">
        <v>82</v>
      </c>
      <c r="AW168" s="12" t="s">
        <v>4</v>
      </c>
      <c r="AX168" s="12" t="s">
        <v>80</v>
      </c>
      <c r="AY168" s="241" t="s">
        <v>127</v>
      </c>
    </row>
    <row r="169" s="11" customFormat="1" ht="25.92" customHeight="1">
      <c r="A169" s="11"/>
      <c r="B169" s="204"/>
      <c r="C169" s="205"/>
      <c r="D169" s="206" t="s">
        <v>72</v>
      </c>
      <c r="E169" s="207" t="s">
        <v>144</v>
      </c>
      <c r="F169" s="207" t="s">
        <v>155</v>
      </c>
      <c r="G169" s="205"/>
      <c r="H169" s="205"/>
      <c r="I169" s="208"/>
      <c r="J169" s="209">
        <f>BK169</f>
        <v>0</v>
      </c>
      <c r="K169" s="205"/>
      <c r="L169" s="210"/>
      <c r="M169" s="211"/>
      <c r="N169" s="212"/>
      <c r="O169" s="212"/>
      <c r="P169" s="213">
        <f>SUM(P170:P221)</f>
        <v>0</v>
      </c>
      <c r="Q169" s="212"/>
      <c r="R169" s="213">
        <f>SUM(R170:R221)</f>
        <v>1742.1211600000002</v>
      </c>
      <c r="S169" s="212"/>
      <c r="T169" s="214">
        <f>SUM(T170:T221)</f>
        <v>0</v>
      </c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R169" s="215" t="s">
        <v>80</v>
      </c>
      <c r="AT169" s="216" t="s">
        <v>72</v>
      </c>
      <c r="AU169" s="216" t="s">
        <v>73</v>
      </c>
      <c r="AY169" s="215" t="s">
        <v>127</v>
      </c>
      <c r="BK169" s="217">
        <f>SUM(BK170:BK221)</f>
        <v>0</v>
      </c>
    </row>
    <row r="170" s="2" customFormat="1" ht="33" customHeight="1">
      <c r="A170" s="37"/>
      <c r="B170" s="38"/>
      <c r="C170" s="218" t="s">
        <v>152</v>
      </c>
      <c r="D170" s="218" t="s">
        <v>128</v>
      </c>
      <c r="E170" s="219" t="s">
        <v>302</v>
      </c>
      <c r="F170" s="220" t="s">
        <v>303</v>
      </c>
      <c r="G170" s="221" t="s">
        <v>131</v>
      </c>
      <c r="H170" s="222">
        <v>11822</v>
      </c>
      <c r="I170" s="223"/>
      <c r="J170" s="224">
        <f>ROUND(I170*H170,2)</f>
        <v>0</v>
      </c>
      <c r="K170" s="220" t="s">
        <v>132</v>
      </c>
      <c r="L170" s="43"/>
      <c r="M170" s="225" t="s">
        <v>1</v>
      </c>
      <c r="N170" s="226" t="s">
        <v>38</v>
      </c>
      <c r="O170" s="90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9" t="s">
        <v>133</v>
      </c>
      <c r="AT170" s="229" t="s">
        <v>128</v>
      </c>
      <c r="AU170" s="229" t="s">
        <v>80</v>
      </c>
      <c r="AY170" s="16" t="s">
        <v>127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6" t="s">
        <v>80</v>
      </c>
      <c r="BK170" s="230">
        <f>ROUND(I170*H170,2)</f>
        <v>0</v>
      </c>
      <c r="BL170" s="16" t="s">
        <v>133</v>
      </c>
      <c r="BM170" s="229" t="s">
        <v>185</v>
      </c>
    </row>
    <row r="171" s="14" customFormat="1">
      <c r="A171" s="14"/>
      <c r="B171" s="259"/>
      <c r="C171" s="260"/>
      <c r="D171" s="233" t="s">
        <v>153</v>
      </c>
      <c r="E171" s="261" t="s">
        <v>1</v>
      </c>
      <c r="F171" s="262" t="s">
        <v>282</v>
      </c>
      <c r="G171" s="260"/>
      <c r="H171" s="261" t="s">
        <v>1</v>
      </c>
      <c r="I171" s="263"/>
      <c r="J171" s="260"/>
      <c r="K171" s="260"/>
      <c r="L171" s="264"/>
      <c r="M171" s="265"/>
      <c r="N171" s="266"/>
      <c r="O171" s="266"/>
      <c r="P171" s="266"/>
      <c r="Q171" s="266"/>
      <c r="R171" s="266"/>
      <c r="S171" s="266"/>
      <c r="T171" s="26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8" t="s">
        <v>153</v>
      </c>
      <c r="AU171" s="268" t="s">
        <v>80</v>
      </c>
      <c r="AV171" s="14" t="s">
        <v>80</v>
      </c>
      <c r="AW171" s="14" t="s">
        <v>30</v>
      </c>
      <c r="AX171" s="14" t="s">
        <v>73</v>
      </c>
      <c r="AY171" s="268" t="s">
        <v>127</v>
      </c>
    </row>
    <row r="172" s="12" customFormat="1">
      <c r="A172" s="12"/>
      <c r="B172" s="231"/>
      <c r="C172" s="232"/>
      <c r="D172" s="233" t="s">
        <v>153</v>
      </c>
      <c r="E172" s="247" t="s">
        <v>1</v>
      </c>
      <c r="F172" s="234" t="s">
        <v>304</v>
      </c>
      <c r="G172" s="232"/>
      <c r="H172" s="235">
        <v>5911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41" t="s">
        <v>153</v>
      </c>
      <c r="AU172" s="241" t="s">
        <v>80</v>
      </c>
      <c r="AV172" s="12" t="s">
        <v>82</v>
      </c>
      <c r="AW172" s="12" t="s">
        <v>30</v>
      </c>
      <c r="AX172" s="12" t="s">
        <v>73</v>
      </c>
      <c r="AY172" s="241" t="s">
        <v>127</v>
      </c>
    </row>
    <row r="173" s="14" customFormat="1">
      <c r="A173" s="14"/>
      <c r="B173" s="259"/>
      <c r="C173" s="260"/>
      <c r="D173" s="233" t="s">
        <v>153</v>
      </c>
      <c r="E173" s="261" t="s">
        <v>1</v>
      </c>
      <c r="F173" s="262" t="s">
        <v>305</v>
      </c>
      <c r="G173" s="260"/>
      <c r="H173" s="261" t="s">
        <v>1</v>
      </c>
      <c r="I173" s="263"/>
      <c r="J173" s="260"/>
      <c r="K173" s="260"/>
      <c r="L173" s="264"/>
      <c r="M173" s="265"/>
      <c r="N173" s="266"/>
      <c r="O173" s="266"/>
      <c r="P173" s="266"/>
      <c r="Q173" s="266"/>
      <c r="R173" s="266"/>
      <c r="S173" s="266"/>
      <c r="T173" s="26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8" t="s">
        <v>153</v>
      </c>
      <c r="AU173" s="268" t="s">
        <v>80</v>
      </c>
      <c r="AV173" s="14" t="s">
        <v>80</v>
      </c>
      <c r="AW173" s="14" t="s">
        <v>30</v>
      </c>
      <c r="AX173" s="14" t="s">
        <v>73</v>
      </c>
      <c r="AY173" s="268" t="s">
        <v>127</v>
      </c>
    </row>
    <row r="174" s="12" customFormat="1">
      <c r="A174" s="12"/>
      <c r="B174" s="231"/>
      <c r="C174" s="232"/>
      <c r="D174" s="233" t="s">
        <v>153</v>
      </c>
      <c r="E174" s="247" t="s">
        <v>1</v>
      </c>
      <c r="F174" s="234" t="s">
        <v>304</v>
      </c>
      <c r="G174" s="232"/>
      <c r="H174" s="235">
        <v>5911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41" t="s">
        <v>153</v>
      </c>
      <c r="AU174" s="241" t="s">
        <v>80</v>
      </c>
      <c r="AV174" s="12" t="s">
        <v>82</v>
      </c>
      <c r="AW174" s="12" t="s">
        <v>30</v>
      </c>
      <c r="AX174" s="12" t="s">
        <v>73</v>
      </c>
      <c r="AY174" s="241" t="s">
        <v>127</v>
      </c>
    </row>
    <row r="175" s="13" customFormat="1">
      <c r="A175" s="13"/>
      <c r="B175" s="248"/>
      <c r="C175" s="249"/>
      <c r="D175" s="233" t="s">
        <v>153</v>
      </c>
      <c r="E175" s="250" t="s">
        <v>1</v>
      </c>
      <c r="F175" s="251" t="s">
        <v>235</v>
      </c>
      <c r="G175" s="249"/>
      <c r="H175" s="252">
        <v>11822</v>
      </c>
      <c r="I175" s="253"/>
      <c r="J175" s="249"/>
      <c r="K175" s="249"/>
      <c r="L175" s="254"/>
      <c r="M175" s="255"/>
      <c r="N175" s="256"/>
      <c r="O175" s="256"/>
      <c r="P175" s="256"/>
      <c r="Q175" s="256"/>
      <c r="R175" s="256"/>
      <c r="S175" s="256"/>
      <c r="T175" s="25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8" t="s">
        <v>153</v>
      </c>
      <c r="AU175" s="258" t="s">
        <v>80</v>
      </c>
      <c r="AV175" s="13" t="s">
        <v>133</v>
      </c>
      <c r="AW175" s="13" t="s">
        <v>30</v>
      </c>
      <c r="AX175" s="13" t="s">
        <v>80</v>
      </c>
      <c r="AY175" s="258" t="s">
        <v>127</v>
      </c>
    </row>
    <row r="176" s="2" customFormat="1" ht="16.5" customHeight="1">
      <c r="A176" s="37"/>
      <c r="B176" s="38"/>
      <c r="C176" s="218" t="s">
        <v>8</v>
      </c>
      <c r="D176" s="218" t="s">
        <v>128</v>
      </c>
      <c r="E176" s="219" t="s">
        <v>306</v>
      </c>
      <c r="F176" s="220" t="s">
        <v>307</v>
      </c>
      <c r="G176" s="221" t="s">
        <v>131</v>
      </c>
      <c r="H176" s="222">
        <v>5911</v>
      </c>
      <c r="I176" s="223"/>
      <c r="J176" s="224">
        <f>ROUND(I176*H176,2)</f>
        <v>0</v>
      </c>
      <c r="K176" s="220" t="s">
        <v>1</v>
      </c>
      <c r="L176" s="43"/>
      <c r="M176" s="225" t="s">
        <v>1</v>
      </c>
      <c r="N176" s="226" t="s">
        <v>38</v>
      </c>
      <c r="O176" s="90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9" t="s">
        <v>133</v>
      </c>
      <c r="AT176" s="229" t="s">
        <v>128</v>
      </c>
      <c r="AU176" s="229" t="s">
        <v>80</v>
      </c>
      <c r="AY176" s="16" t="s">
        <v>127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6" t="s">
        <v>80</v>
      </c>
      <c r="BK176" s="230">
        <f>ROUND(I176*H176,2)</f>
        <v>0</v>
      </c>
      <c r="BL176" s="16" t="s">
        <v>133</v>
      </c>
      <c r="BM176" s="229" t="s">
        <v>190</v>
      </c>
    </row>
    <row r="177" s="14" customFormat="1">
      <c r="A177" s="14"/>
      <c r="B177" s="259"/>
      <c r="C177" s="260"/>
      <c r="D177" s="233" t="s">
        <v>153</v>
      </c>
      <c r="E177" s="261" t="s">
        <v>1</v>
      </c>
      <c r="F177" s="262" t="s">
        <v>282</v>
      </c>
      <c r="G177" s="260"/>
      <c r="H177" s="261" t="s">
        <v>1</v>
      </c>
      <c r="I177" s="263"/>
      <c r="J177" s="260"/>
      <c r="K177" s="260"/>
      <c r="L177" s="264"/>
      <c r="M177" s="265"/>
      <c r="N177" s="266"/>
      <c r="O177" s="266"/>
      <c r="P177" s="266"/>
      <c r="Q177" s="266"/>
      <c r="R177" s="266"/>
      <c r="S177" s="266"/>
      <c r="T177" s="267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8" t="s">
        <v>153</v>
      </c>
      <c r="AU177" s="268" t="s">
        <v>80</v>
      </c>
      <c r="AV177" s="14" t="s">
        <v>80</v>
      </c>
      <c r="AW177" s="14" t="s">
        <v>30</v>
      </c>
      <c r="AX177" s="14" t="s">
        <v>73</v>
      </c>
      <c r="AY177" s="268" t="s">
        <v>127</v>
      </c>
    </row>
    <row r="178" s="12" customFormat="1">
      <c r="A178" s="12"/>
      <c r="B178" s="231"/>
      <c r="C178" s="232"/>
      <c r="D178" s="233" t="s">
        <v>153</v>
      </c>
      <c r="E178" s="247" t="s">
        <v>1</v>
      </c>
      <c r="F178" s="234" t="s">
        <v>304</v>
      </c>
      <c r="G178" s="232"/>
      <c r="H178" s="235">
        <v>5911</v>
      </c>
      <c r="I178" s="236"/>
      <c r="J178" s="232"/>
      <c r="K178" s="232"/>
      <c r="L178" s="237"/>
      <c r="M178" s="238"/>
      <c r="N178" s="239"/>
      <c r="O178" s="239"/>
      <c r="P178" s="239"/>
      <c r="Q178" s="239"/>
      <c r="R178" s="239"/>
      <c r="S178" s="239"/>
      <c r="T178" s="240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41" t="s">
        <v>153</v>
      </c>
      <c r="AU178" s="241" t="s">
        <v>80</v>
      </c>
      <c r="AV178" s="12" t="s">
        <v>82</v>
      </c>
      <c r="AW178" s="12" t="s">
        <v>30</v>
      </c>
      <c r="AX178" s="12" t="s">
        <v>73</v>
      </c>
      <c r="AY178" s="241" t="s">
        <v>127</v>
      </c>
    </row>
    <row r="179" s="13" customFormat="1">
      <c r="A179" s="13"/>
      <c r="B179" s="248"/>
      <c r="C179" s="249"/>
      <c r="D179" s="233" t="s">
        <v>153</v>
      </c>
      <c r="E179" s="250" t="s">
        <v>1</v>
      </c>
      <c r="F179" s="251" t="s">
        <v>235</v>
      </c>
      <c r="G179" s="249"/>
      <c r="H179" s="252">
        <v>5911</v>
      </c>
      <c r="I179" s="253"/>
      <c r="J179" s="249"/>
      <c r="K179" s="249"/>
      <c r="L179" s="254"/>
      <c r="M179" s="255"/>
      <c r="N179" s="256"/>
      <c r="O179" s="256"/>
      <c r="P179" s="256"/>
      <c r="Q179" s="256"/>
      <c r="R179" s="256"/>
      <c r="S179" s="256"/>
      <c r="T179" s="25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8" t="s">
        <v>153</v>
      </c>
      <c r="AU179" s="258" t="s">
        <v>80</v>
      </c>
      <c r="AV179" s="13" t="s">
        <v>133</v>
      </c>
      <c r="AW179" s="13" t="s">
        <v>30</v>
      </c>
      <c r="AX179" s="13" t="s">
        <v>80</v>
      </c>
      <c r="AY179" s="258" t="s">
        <v>127</v>
      </c>
    </row>
    <row r="180" s="2" customFormat="1" ht="16.5" customHeight="1">
      <c r="A180" s="37"/>
      <c r="B180" s="38"/>
      <c r="C180" s="218" t="s">
        <v>159</v>
      </c>
      <c r="D180" s="218" t="s">
        <v>128</v>
      </c>
      <c r="E180" s="219" t="s">
        <v>308</v>
      </c>
      <c r="F180" s="220" t="s">
        <v>309</v>
      </c>
      <c r="G180" s="221" t="s">
        <v>136</v>
      </c>
      <c r="H180" s="222">
        <v>112.31</v>
      </c>
      <c r="I180" s="223"/>
      <c r="J180" s="224">
        <f>ROUND(I180*H180,2)</f>
        <v>0</v>
      </c>
      <c r="K180" s="220" t="s">
        <v>1</v>
      </c>
      <c r="L180" s="43"/>
      <c r="M180" s="225" t="s">
        <v>1</v>
      </c>
      <c r="N180" s="226" t="s">
        <v>38</v>
      </c>
      <c r="O180" s="90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9" t="s">
        <v>133</v>
      </c>
      <c r="AT180" s="229" t="s">
        <v>128</v>
      </c>
      <c r="AU180" s="229" t="s">
        <v>80</v>
      </c>
      <c r="AY180" s="16" t="s">
        <v>127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6" t="s">
        <v>80</v>
      </c>
      <c r="BK180" s="230">
        <f>ROUND(I180*H180,2)</f>
        <v>0</v>
      </c>
      <c r="BL180" s="16" t="s">
        <v>133</v>
      </c>
      <c r="BM180" s="229" t="s">
        <v>195</v>
      </c>
    </row>
    <row r="181" s="2" customFormat="1">
      <c r="A181" s="37"/>
      <c r="B181" s="38"/>
      <c r="C181" s="218" t="s">
        <v>196</v>
      </c>
      <c r="D181" s="218" t="s">
        <v>128</v>
      </c>
      <c r="E181" s="219" t="s">
        <v>157</v>
      </c>
      <c r="F181" s="220" t="s">
        <v>158</v>
      </c>
      <c r="G181" s="221" t="s">
        <v>131</v>
      </c>
      <c r="H181" s="222">
        <v>768</v>
      </c>
      <c r="I181" s="223"/>
      <c r="J181" s="224">
        <f>ROUND(I181*H181,2)</f>
        <v>0</v>
      </c>
      <c r="K181" s="220" t="s">
        <v>132</v>
      </c>
      <c r="L181" s="43"/>
      <c r="M181" s="225" t="s">
        <v>1</v>
      </c>
      <c r="N181" s="226" t="s">
        <v>38</v>
      </c>
      <c r="O181" s="90"/>
      <c r="P181" s="227">
        <f>O181*H181</f>
        <v>0</v>
      </c>
      <c r="Q181" s="227">
        <v>0.34499999999999997</v>
      </c>
      <c r="R181" s="227">
        <f>Q181*H181</f>
        <v>264.95999999999998</v>
      </c>
      <c r="S181" s="227">
        <v>0</v>
      </c>
      <c r="T181" s="228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9" t="s">
        <v>133</v>
      </c>
      <c r="AT181" s="229" t="s">
        <v>128</v>
      </c>
      <c r="AU181" s="229" t="s">
        <v>80</v>
      </c>
      <c r="AY181" s="16" t="s">
        <v>127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6" t="s">
        <v>80</v>
      </c>
      <c r="BK181" s="230">
        <f>ROUND(I181*H181,2)</f>
        <v>0</v>
      </c>
      <c r="BL181" s="16" t="s">
        <v>133</v>
      </c>
      <c r="BM181" s="229" t="s">
        <v>199</v>
      </c>
    </row>
    <row r="182" s="2" customFormat="1" ht="16.5" customHeight="1">
      <c r="A182" s="37"/>
      <c r="B182" s="38"/>
      <c r="C182" s="218" t="s">
        <v>162</v>
      </c>
      <c r="D182" s="218" t="s">
        <v>128</v>
      </c>
      <c r="E182" s="219" t="s">
        <v>160</v>
      </c>
      <c r="F182" s="220" t="s">
        <v>161</v>
      </c>
      <c r="G182" s="221" t="s">
        <v>131</v>
      </c>
      <c r="H182" s="222">
        <v>441</v>
      </c>
      <c r="I182" s="223"/>
      <c r="J182" s="224">
        <f>ROUND(I182*H182,2)</f>
        <v>0</v>
      </c>
      <c r="K182" s="220" t="s">
        <v>132</v>
      </c>
      <c r="L182" s="43"/>
      <c r="M182" s="225" t="s">
        <v>1</v>
      </c>
      <c r="N182" s="226" t="s">
        <v>38</v>
      </c>
      <c r="O182" s="90"/>
      <c r="P182" s="227">
        <f>O182*H182</f>
        <v>0</v>
      </c>
      <c r="Q182" s="227">
        <v>0.46000000000000002</v>
      </c>
      <c r="R182" s="227">
        <f>Q182*H182</f>
        <v>202.86000000000001</v>
      </c>
      <c r="S182" s="227">
        <v>0</v>
      </c>
      <c r="T182" s="228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9" t="s">
        <v>133</v>
      </c>
      <c r="AT182" s="229" t="s">
        <v>128</v>
      </c>
      <c r="AU182" s="229" t="s">
        <v>80</v>
      </c>
      <c r="AY182" s="16" t="s">
        <v>127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6" t="s">
        <v>80</v>
      </c>
      <c r="BK182" s="230">
        <f>ROUND(I182*H182,2)</f>
        <v>0</v>
      </c>
      <c r="BL182" s="16" t="s">
        <v>133</v>
      </c>
      <c r="BM182" s="229" t="s">
        <v>202</v>
      </c>
    </row>
    <row r="183" s="14" customFormat="1">
      <c r="A183" s="14"/>
      <c r="B183" s="259"/>
      <c r="C183" s="260"/>
      <c r="D183" s="233" t="s">
        <v>153</v>
      </c>
      <c r="E183" s="261" t="s">
        <v>1</v>
      </c>
      <c r="F183" s="262" t="s">
        <v>284</v>
      </c>
      <c r="G183" s="260"/>
      <c r="H183" s="261" t="s">
        <v>1</v>
      </c>
      <c r="I183" s="263"/>
      <c r="J183" s="260"/>
      <c r="K183" s="260"/>
      <c r="L183" s="264"/>
      <c r="M183" s="265"/>
      <c r="N183" s="266"/>
      <c r="O183" s="266"/>
      <c r="P183" s="266"/>
      <c r="Q183" s="266"/>
      <c r="R183" s="266"/>
      <c r="S183" s="266"/>
      <c r="T183" s="267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8" t="s">
        <v>153</v>
      </c>
      <c r="AU183" s="268" t="s">
        <v>80</v>
      </c>
      <c r="AV183" s="14" t="s">
        <v>80</v>
      </c>
      <c r="AW183" s="14" t="s">
        <v>30</v>
      </c>
      <c r="AX183" s="14" t="s">
        <v>73</v>
      </c>
      <c r="AY183" s="268" t="s">
        <v>127</v>
      </c>
    </row>
    <row r="184" s="12" customFormat="1">
      <c r="A184" s="12"/>
      <c r="B184" s="231"/>
      <c r="C184" s="232"/>
      <c r="D184" s="233" t="s">
        <v>153</v>
      </c>
      <c r="E184" s="247" t="s">
        <v>1</v>
      </c>
      <c r="F184" s="234" t="s">
        <v>293</v>
      </c>
      <c r="G184" s="232"/>
      <c r="H184" s="235">
        <v>441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41" t="s">
        <v>153</v>
      </c>
      <c r="AU184" s="241" t="s">
        <v>80</v>
      </c>
      <c r="AV184" s="12" t="s">
        <v>82</v>
      </c>
      <c r="AW184" s="12" t="s">
        <v>30</v>
      </c>
      <c r="AX184" s="12" t="s">
        <v>73</v>
      </c>
      <c r="AY184" s="241" t="s">
        <v>127</v>
      </c>
    </row>
    <row r="185" s="13" customFormat="1">
      <c r="A185" s="13"/>
      <c r="B185" s="248"/>
      <c r="C185" s="249"/>
      <c r="D185" s="233" t="s">
        <v>153</v>
      </c>
      <c r="E185" s="250" t="s">
        <v>1</v>
      </c>
      <c r="F185" s="251" t="s">
        <v>235</v>
      </c>
      <c r="G185" s="249"/>
      <c r="H185" s="252">
        <v>441</v>
      </c>
      <c r="I185" s="253"/>
      <c r="J185" s="249"/>
      <c r="K185" s="249"/>
      <c r="L185" s="254"/>
      <c r="M185" s="255"/>
      <c r="N185" s="256"/>
      <c r="O185" s="256"/>
      <c r="P185" s="256"/>
      <c r="Q185" s="256"/>
      <c r="R185" s="256"/>
      <c r="S185" s="256"/>
      <c r="T185" s="25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8" t="s">
        <v>153</v>
      </c>
      <c r="AU185" s="258" t="s">
        <v>80</v>
      </c>
      <c r="AV185" s="13" t="s">
        <v>133</v>
      </c>
      <c r="AW185" s="13" t="s">
        <v>30</v>
      </c>
      <c r="AX185" s="13" t="s">
        <v>80</v>
      </c>
      <c r="AY185" s="258" t="s">
        <v>127</v>
      </c>
    </row>
    <row r="186" s="2" customFormat="1">
      <c r="A186" s="37"/>
      <c r="B186" s="38"/>
      <c r="C186" s="218" t="s">
        <v>203</v>
      </c>
      <c r="D186" s="218" t="s">
        <v>128</v>
      </c>
      <c r="E186" s="219" t="s">
        <v>164</v>
      </c>
      <c r="F186" s="220" t="s">
        <v>165</v>
      </c>
      <c r="G186" s="221" t="s">
        <v>131</v>
      </c>
      <c r="H186" s="222">
        <v>441</v>
      </c>
      <c r="I186" s="223"/>
      <c r="J186" s="224">
        <f>ROUND(I186*H186,2)</f>
        <v>0</v>
      </c>
      <c r="K186" s="220" t="s">
        <v>132</v>
      </c>
      <c r="L186" s="43"/>
      <c r="M186" s="225" t="s">
        <v>1</v>
      </c>
      <c r="N186" s="226" t="s">
        <v>38</v>
      </c>
      <c r="O186" s="90"/>
      <c r="P186" s="227">
        <f>O186*H186</f>
        <v>0</v>
      </c>
      <c r="Q186" s="227">
        <v>0.33206000000000002</v>
      </c>
      <c r="R186" s="227">
        <f>Q186*H186</f>
        <v>146.43846000000002</v>
      </c>
      <c r="S186" s="227">
        <v>0</v>
      </c>
      <c r="T186" s="228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9" t="s">
        <v>133</v>
      </c>
      <c r="AT186" s="229" t="s">
        <v>128</v>
      </c>
      <c r="AU186" s="229" t="s">
        <v>80</v>
      </c>
      <c r="AY186" s="16" t="s">
        <v>127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6" t="s">
        <v>80</v>
      </c>
      <c r="BK186" s="230">
        <f>ROUND(I186*H186,2)</f>
        <v>0</v>
      </c>
      <c r="BL186" s="16" t="s">
        <v>133</v>
      </c>
      <c r="BM186" s="229" t="s">
        <v>206</v>
      </c>
    </row>
    <row r="187" s="14" customFormat="1">
      <c r="A187" s="14"/>
      <c r="B187" s="259"/>
      <c r="C187" s="260"/>
      <c r="D187" s="233" t="s">
        <v>153</v>
      </c>
      <c r="E187" s="261" t="s">
        <v>1</v>
      </c>
      <c r="F187" s="262" t="s">
        <v>284</v>
      </c>
      <c r="G187" s="260"/>
      <c r="H187" s="261" t="s">
        <v>1</v>
      </c>
      <c r="I187" s="263"/>
      <c r="J187" s="260"/>
      <c r="K187" s="260"/>
      <c r="L187" s="264"/>
      <c r="M187" s="265"/>
      <c r="N187" s="266"/>
      <c r="O187" s="266"/>
      <c r="P187" s="266"/>
      <c r="Q187" s="266"/>
      <c r="R187" s="266"/>
      <c r="S187" s="266"/>
      <c r="T187" s="26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8" t="s">
        <v>153</v>
      </c>
      <c r="AU187" s="268" t="s">
        <v>80</v>
      </c>
      <c r="AV187" s="14" t="s">
        <v>80</v>
      </c>
      <c r="AW187" s="14" t="s">
        <v>30</v>
      </c>
      <c r="AX187" s="14" t="s">
        <v>73</v>
      </c>
      <c r="AY187" s="268" t="s">
        <v>127</v>
      </c>
    </row>
    <row r="188" s="12" customFormat="1">
      <c r="A188" s="12"/>
      <c r="B188" s="231"/>
      <c r="C188" s="232"/>
      <c r="D188" s="233" t="s">
        <v>153</v>
      </c>
      <c r="E188" s="247" t="s">
        <v>1</v>
      </c>
      <c r="F188" s="234" t="s">
        <v>293</v>
      </c>
      <c r="G188" s="232"/>
      <c r="H188" s="235">
        <v>441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41" t="s">
        <v>153</v>
      </c>
      <c r="AU188" s="241" t="s">
        <v>80</v>
      </c>
      <c r="AV188" s="12" t="s">
        <v>82</v>
      </c>
      <c r="AW188" s="12" t="s">
        <v>30</v>
      </c>
      <c r="AX188" s="12" t="s">
        <v>73</v>
      </c>
      <c r="AY188" s="241" t="s">
        <v>127</v>
      </c>
    </row>
    <row r="189" s="13" customFormat="1">
      <c r="A189" s="13"/>
      <c r="B189" s="248"/>
      <c r="C189" s="249"/>
      <c r="D189" s="233" t="s">
        <v>153</v>
      </c>
      <c r="E189" s="250" t="s">
        <v>1</v>
      </c>
      <c r="F189" s="251" t="s">
        <v>235</v>
      </c>
      <c r="G189" s="249"/>
      <c r="H189" s="252">
        <v>441</v>
      </c>
      <c r="I189" s="253"/>
      <c r="J189" s="249"/>
      <c r="K189" s="249"/>
      <c r="L189" s="254"/>
      <c r="M189" s="255"/>
      <c r="N189" s="256"/>
      <c r="O189" s="256"/>
      <c r="P189" s="256"/>
      <c r="Q189" s="256"/>
      <c r="R189" s="256"/>
      <c r="S189" s="256"/>
      <c r="T189" s="25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8" t="s">
        <v>153</v>
      </c>
      <c r="AU189" s="258" t="s">
        <v>80</v>
      </c>
      <c r="AV189" s="13" t="s">
        <v>133</v>
      </c>
      <c r="AW189" s="13" t="s">
        <v>30</v>
      </c>
      <c r="AX189" s="13" t="s">
        <v>80</v>
      </c>
      <c r="AY189" s="258" t="s">
        <v>127</v>
      </c>
    </row>
    <row r="190" s="2" customFormat="1">
      <c r="A190" s="37"/>
      <c r="B190" s="38"/>
      <c r="C190" s="218" t="s">
        <v>166</v>
      </c>
      <c r="D190" s="218" t="s">
        <v>128</v>
      </c>
      <c r="E190" s="219" t="s">
        <v>167</v>
      </c>
      <c r="F190" s="220" t="s">
        <v>168</v>
      </c>
      <c r="G190" s="221" t="s">
        <v>131</v>
      </c>
      <c r="H190" s="222">
        <v>8167</v>
      </c>
      <c r="I190" s="223"/>
      <c r="J190" s="224">
        <f>ROUND(I190*H190,2)</f>
        <v>0</v>
      </c>
      <c r="K190" s="220" t="s">
        <v>132</v>
      </c>
      <c r="L190" s="43"/>
      <c r="M190" s="225" t="s">
        <v>1</v>
      </c>
      <c r="N190" s="226" t="s">
        <v>38</v>
      </c>
      <c r="O190" s="90"/>
      <c r="P190" s="227">
        <f>O190*H190</f>
        <v>0</v>
      </c>
      <c r="Q190" s="227">
        <v>0.0056100000000000004</v>
      </c>
      <c r="R190" s="227">
        <f>Q190*H190</f>
        <v>45.816870000000002</v>
      </c>
      <c r="S190" s="227">
        <v>0</v>
      </c>
      <c r="T190" s="228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9" t="s">
        <v>133</v>
      </c>
      <c r="AT190" s="229" t="s">
        <v>128</v>
      </c>
      <c r="AU190" s="229" t="s">
        <v>80</v>
      </c>
      <c r="AY190" s="16" t="s">
        <v>127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6" t="s">
        <v>80</v>
      </c>
      <c r="BK190" s="230">
        <f>ROUND(I190*H190,2)</f>
        <v>0</v>
      </c>
      <c r="BL190" s="16" t="s">
        <v>133</v>
      </c>
      <c r="BM190" s="229" t="s">
        <v>209</v>
      </c>
    </row>
    <row r="191" s="14" customFormat="1">
      <c r="A191" s="14"/>
      <c r="B191" s="259"/>
      <c r="C191" s="260"/>
      <c r="D191" s="233" t="s">
        <v>153</v>
      </c>
      <c r="E191" s="261" t="s">
        <v>1</v>
      </c>
      <c r="F191" s="262" t="s">
        <v>276</v>
      </c>
      <c r="G191" s="260"/>
      <c r="H191" s="261" t="s">
        <v>1</v>
      </c>
      <c r="I191" s="263"/>
      <c r="J191" s="260"/>
      <c r="K191" s="260"/>
      <c r="L191" s="264"/>
      <c r="M191" s="265"/>
      <c r="N191" s="266"/>
      <c r="O191" s="266"/>
      <c r="P191" s="266"/>
      <c r="Q191" s="266"/>
      <c r="R191" s="266"/>
      <c r="S191" s="266"/>
      <c r="T191" s="26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8" t="s">
        <v>153</v>
      </c>
      <c r="AU191" s="268" t="s">
        <v>80</v>
      </c>
      <c r="AV191" s="14" t="s">
        <v>80</v>
      </c>
      <c r="AW191" s="14" t="s">
        <v>30</v>
      </c>
      <c r="AX191" s="14" t="s">
        <v>73</v>
      </c>
      <c r="AY191" s="268" t="s">
        <v>127</v>
      </c>
    </row>
    <row r="192" s="12" customFormat="1">
      <c r="A192" s="12"/>
      <c r="B192" s="231"/>
      <c r="C192" s="232"/>
      <c r="D192" s="233" t="s">
        <v>153</v>
      </c>
      <c r="E192" s="247" t="s">
        <v>1</v>
      </c>
      <c r="F192" s="234" t="s">
        <v>277</v>
      </c>
      <c r="G192" s="232"/>
      <c r="H192" s="235">
        <v>1815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41" t="s">
        <v>153</v>
      </c>
      <c r="AU192" s="241" t="s">
        <v>80</v>
      </c>
      <c r="AV192" s="12" t="s">
        <v>82</v>
      </c>
      <c r="AW192" s="12" t="s">
        <v>30</v>
      </c>
      <c r="AX192" s="12" t="s">
        <v>73</v>
      </c>
      <c r="AY192" s="241" t="s">
        <v>127</v>
      </c>
    </row>
    <row r="193" s="14" customFormat="1">
      <c r="A193" s="14"/>
      <c r="B193" s="259"/>
      <c r="C193" s="260"/>
      <c r="D193" s="233" t="s">
        <v>153</v>
      </c>
      <c r="E193" s="261" t="s">
        <v>1</v>
      </c>
      <c r="F193" s="262" t="s">
        <v>284</v>
      </c>
      <c r="G193" s="260"/>
      <c r="H193" s="261" t="s">
        <v>1</v>
      </c>
      <c r="I193" s="263"/>
      <c r="J193" s="260"/>
      <c r="K193" s="260"/>
      <c r="L193" s="264"/>
      <c r="M193" s="265"/>
      <c r="N193" s="266"/>
      <c r="O193" s="266"/>
      <c r="P193" s="266"/>
      <c r="Q193" s="266"/>
      <c r="R193" s="266"/>
      <c r="S193" s="266"/>
      <c r="T193" s="267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8" t="s">
        <v>153</v>
      </c>
      <c r="AU193" s="268" t="s">
        <v>80</v>
      </c>
      <c r="AV193" s="14" t="s">
        <v>80</v>
      </c>
      <c r="AW193" s="14" t="s">
        <v>30</v>
      </c>
      <c r="AX193" s="14" t="s">
        <v>73</v>
      </c>
      <c r="AY193" s="268" t="s">
        <v>127</v>
      </c>
    </row>
    <row r="194" s="12" customFormat="1">
      <c r="A194" s="12"/>
      <c r="B194" s="231"/>
      <c r="C194" s="232"/>
      <c r="D194" s="233" t="s">
        <v>153</v>
      </c>
      <c r="E194" s="247" t="s">
        <v>1</v>
      </c>
      <c r="F194" s="234" t="s">
        <v>293</v>
      </c>
      <c r="G194" s="232"/>
      <c r="H194" s="235">
        <v>441</v>
      </c>
      <c r="I194" s="236"/>
      <c r="J194" s="232"/>
      <c r="K194" s="232"/>
      <c r="L194" s="237"/>
      <c r="M194" s="238"/>
      <c r="N194" s="239"/>
      <c r="O194" s="239"/>
      <c r="P194" s="239"/>
      <c r="Q194" s="239"/>
      <c r="R194" s="239"/>
      <c r="S194" s="239"/>
      <c r="T194" s="240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41" t="s">
        <v>153</v>
      </c>
      <c r="AU194" s="241" t="s">
        <v>80</v>
      </c>
      <c r="AV194" s="12" t="s">
        <v>82</v>
      </c>
      <c r="AW194" s="12" t="s">
        <v>30</v>
      </c>
      <c r="AX194" s="12" t="s">
        <v>73</v>
      </c>
      <c r="AY194" s="241" t="s">
        <v>127</v>
      </c>
    </row>
    <row r="195" s="14" customFormat="1">
      <c r="A195" s="14"/>
      <c r="B195" s="259"/>
      <c r="C195" s="260"/>
      <c r="D195" s="233" t="s">
        <v>153</v>
      </c>
      <c r="E195" s="261" t="s">
        <v>1</v>
      </c>
      <c r="F195" s="262" t="s">
        <v>282</v>
      </c>
      <c r="G195" s="260"/>
      <c r="H195" s="261" t="s">
        <v>1</v>
      </c>
      <c r="I195" s="263"/>
      <c r="J195" s="260"/>
      <c r="K195" s="260"/>
      <c r="L195" s="264"/>
      <c r="M195" s="265"/>
      <c r="N195" s="266"/>
      <c r="O195" s="266"/>
      <c r="P195" s="266"/>
      <c r="Q195" s="266"/>
      <c r="R195" s="266"/>
      <c r="S195" s="266"/>
      <c r="T195" s="267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8" t="s">
        <v>153</v>
      </c>
      <c r="AU195" s="268" t="s">
        <v>80</v>
      </c>
      <c r="AV195" s="14" t="s">
        <v>80</v>
      </c>
      <c r="AW195" s="14" t="s">
        <v>30</v>
      </c>
      <c r="AX195" s="14" t="s">
        <v>73</v>
      </c>
      <c r="AY195" s="268" t="s">
        <v>127</v>
      </c>
    </row>
    <row r="196" s="12" customFormat="1">
      <c r="A196" s="12"/>
      <c r="B196" s="231"/>
      <c r="C196" s="232"/>
      <c r="D196" s="233" t="s">
        <v>153</v>
      </c>
      <c r="E196" s="247" t="s">
        <v>1</v>
      </c>
      <c r="F196" s="234" t="s">
        <v>304</v>
      </c>
      <c r="G196" s="232"/>
      <c r="H196" s="235">
        <v>5911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41" t="s">
        <v>153</v>
      </c>
      <c r="AU196" s="241" t="s">
        <v>80</v>
      </c>
      <c r="AV196" s="12" t="s">
        <v>82</v>
      </c>
      <c r="AW196" s="12" t="s">
        <v>30</v>
      </c>
      <c r="AX196" s="12" t="s">
        <v>73</v>
      </c>
      <c r="AY196" s="241" t="s">
        <v>127</v>
      </c>
    </row>
    <row r="197" s="13" customFormat="1">
      <c r="A197" s="13"/>
      <c r="B197" s="248"/>
      <c r="C197" s="249"/>
      <c r="D197" s="233" t="s">
        <v>153</v>
      </c>
      <c r="E197" s="250" t="s">
        <v>1</v>
      </c>
      <c r="F197" s="251" t="s">
        <v>235</v>
      </c>
      <c r="G197" s="249"/>
      <c r="H197" s="252">
        <v>8167</v>
      </c>
      <c r="I197" s="253"/>
      <c r="J197" s="249"/>
      <c r="K197" s="249"/>
      <c r="L197" s="254"/>
      <c r="M197" s="255"/>
      <c r="N197" s="256"/>
      <c r="O197" s="256"/>
      <c r="P197" s="256"/>
      <c r="Q197" s="256"/>
      <c r="R197" s="256"/>
      <c r="S197" s="256"/>
      <c r="T197" s="25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8" t="s">
        <v>153</v>
      </c>
      <c r="AU197" s="258" t="s">
        <v>80</v>
      </c>
      <c r="AV197" s="13" t="s">
        <v>133</v>
      </c>
      <c r="AW197" s="13" t="s">
        <v>30</v>
      </c>
      <c r="AX197" s="13" t="s">
        <v>80</v>
      </c>
      <c r="AY197" s="258" t="s">
        <v>127</v>
      </c>
    </row>
    <row r="198" s="2" customFormat="1">
      <c r="A198" s="37"/>
      <c r="B198" s="38"/>
      <c r="C198" s="218" t="s">
        <v>7</v>
      </c>
      <c r="D198" s="218" t="s">
        <v>128</v>
      </c>
      <c r="E198" s="219" t="s">
        <v>171</v>
      </c>
      <c r="F198" s="220" t="s">
        <v>172</v>
      </c>
      <c r="G198" s="221" t="s">
        <v>131</v>
      </c>
      <c r="H198" s="222">
        <v>8167</v>
      </c>
      <c r="I198" s="223"/>
      <c r="J198" s="224">
        <f>ROUND(I198*H198,2)</f>
        <v>0</v>
      </c>
      <c r="K198" s="220" t="s">
        <v>132</v>
      </c>
      <c r="L198" s="43"/>
      <c r="M198" s="225" t="s">
        <v>1</v>
      </c>
      <c r="N198" s="226" t="s">
        <v>38</v>
      </c>
      <c r="O198" s="90"/>
      <c r="P198" s="227">
        <f>O198*H198</f>
        <v>0</v>
      </c>
      <c r="Q198" s="227">
        <v>0.13188</v>
      </c>
      <c r="R198" s="227">
        <f>Q198*H198</f>
        <v>1077.06396</v>
      </c>
      <c r="S198" s="227">
        <v>0</v>
      </c>
      <c r="T198" s="228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9" t="s">
        <v>133</v>
      </c>
      <c r="AT198" s="229" t="s">
        <v>128</v>
      </c>
      <c r="AU198" s="229" t="s">
        <v>80</v>
      </c>
      <c r="AY198" s="16" t="s">
        <v>127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6" t="s">
        <v>80</v>
      </c>
      <c r="BK198" s="230">
        <f>ROUND(I198*H198,2)</f>
        <v>0</v>
      </c>
      <c r="BL198" s="16" t="s">
        <v>133</v>
      </c>
      <c r="BM198" s="229" t="s">
        <v>215</v>
      </c>
    </row>
    <row r="199" s="14" customFormat="1">
      <c r="A199" s="14"/>
      <c r="B199" s="259"/>
      <c r="C199" s="260"/>
      <c r="D199" s="233" t="s">
        <v>153</v>
      </c>
      <c r="E199" s="261" t="s">
        <v>1</v>
      </c>
      <c r="F199" s="262" t="s">
        <v>276</v>
      </c>
      <c r="G199" s="260"/>
      <c r="H199" s="261" t="s">
        <v>1</v>
      </c>
      <c r="I199" s="263"/>
      <c r="J199" s="260"/>
      <c r="K199" s="260"/>
      <c r="L199" s="264"/>
      <c r="M199" s="265"/>
      <c r="N199" s="266"/>
      <c r="O199" s="266"/>
      <c r="P199" s="266"/>
      <c r="Q199" s="266"/>
      <c r="R199" s="266"/>
      <c r="S199" s="266"/>
      <c r="T199" s="26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8" t="s">
        <v>153</v>
      </c>
      <c r="AU199" s="268" t="s">
        <v>80</v>
      </c>
      <c r="AV199" s="14" t="s">
        <v>80</v>
      </c>
      <c r="AW199" s="14" t="s">
        <v>30</v>
      </c>
      <c r="AX199" s="14" t="s">
        <v>73</v>
      </c>
      <c r="AY199" s="268" t="s">
        <v>127</v>
      </c>
    </row>
    <row r="200" s="12" customFormat="1">
      <c r="A200" s="12"/>
      <c r="B200" s="231"/>
      <c r="C200" s="232"/>
      <c r="D200" s="233" t="s">
        <v>153</v>
      </c>
      <c r="E200" s="247" t="s">
        <v>1</v>
      </c>
      <c r="F200" s="234" t="s">
        <v>277</v>
      </c>
      <c r="G200" s="232"/>
      <c r="H200" s="235">
        <v>1815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41" t="s">
        <v>153</v>
      </c>
      <c r="AU200" s="241" t="s">
        <v>80</v>
      </c>
      <c r="AV200" s="12" t="s">
        <v>82</v>
      </c>
      <c r="AW200" s="12" t="s">
        <v>30</v>
      </c>
      <c r="AX200" s="12" t="s">
        <v>73</v>
      </c>
      <c r="AY200" s="241" t="s">
        <v>127</v>
      </c>
    </row>
    <row r="201" s="14" customFormat="1">
      <c r="A201" s="14"/>
      <c r="B201" s="259"/>
      <c r="C201" s="260"/>
      <c r="D201" s="233" t="s">
        <v>153</v>
      </c>
      <c r="E201" s="261" t="s">
        <v>1</v>
      </c>
      <c r="F201" s="262" t="s">
        <v>284</v>
      </c>
      <c r="G201" s="260"/>
      <c r="H201" s="261" t="s">
        <v>1</v>
      </c>
      <c r="I201" s="263"/>
      <c r="J201" s="260"/>
      <c r="K201" s="260"/>
      <c r="L201" s="264"/>
      <c r="M201" s="265"/>
      <c r="N201" s="266"/>
      <c r="O201" s="266"/>
      <c r="P201" s="266"/>
      <c r="Q201" s="266"/>
      <c r="R201" s="266"/>
      <c r="S201" s="266"/>
      <c r="T201" s="26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8" t="s">
        <v>153</v>
      </c>
      <c r="AU201" s="268" t="s">
        <v>80</v>
      </c>
      <c r="AV201" s="14" t="s">
        <v>80</v>
      </c>
      <c r="AW201" s="14" t="s">
        <v>30</v>
      </c>
      <c r="AX201" s="14" t="s">
        <v>73</v>
      </c>
      <c r="AY201" s="268" t="s">
        <v>127</v>
      </c>
    </row>
    <row r="202" s="12" customFormat="1">
      <c r="A202" s="12"/>
      <c r="B202" s="231"/>
      <c r="C202" s="232"/>
      <c r="D202" s="233" t="s">
        <v>153</v>
      </c>
      <c r="E202" s="247" t="s">
        <v>1</v>
      </c>
      <c r="F202" s="234" t="s">
        <v>293</v>
      </c>
      <c r="G202" s="232"/>
      <c r="H202" s="235">
        <v>441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41" t="s">
        <v>153</v>
      </c>
      <c r="AU202" s="241" t="s">
        <v>80</v>
      </c>
      <c r="AV202" s="12" t="s">
        <v>82</v>
      </c>
      <c r="AW202" s="12" t="s">
        <v>30</v>
      </c>
      <c r="AX202" s="12" t="s">
        <v>73</v>
      </c>
      <c r="AY202" s="241" t="s">
        <v>127</v>
      </c>
    </row>
    <row r="203" s="14" customFormat="1">
      <c r="A203" s="14"/>
      <c r="B203" s="259"/>
      <c r="C203" s="260"/>
      <c r="D203" s="233" t="s">
        <v>153</v>
      </c>
      <c r="E203" s="261" t="s">
        <v>1</v>
      </c>
      <c r="F203" s="262" t="s">
        <v>282</v>
      </c>
      <c r="G203" s="260"/>
      <c r="H203" s="261" t="s">
        <v>1</v>
      </c>
      <c r="I203" s="263"/>
      <c r="J203" s="260"/>
      <c r="K203" s="260"/>
      <c r="L203" s="264"/>
      <c r="M203" s="265"/>
      <c r="N203" s="266"/>
      <c r="O203" s="266"/>
      <c r="P203" s="266"/>
      <c r="Q203" s="266"/>
      <c r="R203" s="266"/>
      <c r="S203" s="266"/>
      <c r="T203" s="267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8" t="s">
        <v>153</v>
      </c>
      <c r="AU203" s="268" t="s">
        <v>80</v>
      </c>
      <c r="AV203" s="14" t="s">
        <v>80</v>
      </c>
      <c r="AW203" s="14" t="s">
        <v>30</v>
      </c>
      <c r="AX203" s="14" t="s">
        <v>73</v>
      </c>
      <c r="AY203" s="268" t="s">
        <v>127</v>
      </c>
    </row>
    <row r="204" s="12" customFormat="1">
      <c r="A204" s="12"/>
      <c r="B204" s="231"/>
      <c r="C204" s="232"/>
      <c r="D204" s="233" t="s">
        <v>153</v>
      </c>
      <c r="E204" s="247" t="s">
        <v>1</v>
      </c>
      <c r="F204" s="234" t="s">
        <v>304</v>
      </c>
      <c r="G204" s="232"/>
      <c r="H204" s="235">
        <v>5911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41" t="s">
        <v>153</v>
      </c>
      <c r="AU204" s="241" t="s">
        <v>80</v>
      </c>
      <c r="AV204" s="12" t="s">
        <v>82</v>
      </c>
      <c r="AW204" s="12" t="s">
        <v>30</v>
      </c>
      <c r="AX204" s="12" t="s">
        <v>73</v>
      </c>
      <c r="AY204" s="241" t="s">
        <v>127</v>
      </c>
    </row>
    <row r="205" s="13" customFormat="1">
      <c r="A205" s="13"/>
      <c r="B205" s="248"/>
      <c r="C205" s="249"/>
      <c r="D205" s="233" t="s">
        <v>153</v>
      </c>
      <c r="E205" s="250" t="s">
        <v>1</v>
      </c>
      <c r="F205" s="251" t="s">
        <v>235</v>
      </c>
      <c r="G205" s="249"/>
      <c r="H205" s="252">
        <v>8167</v>
      </c>
      <c r="I205" s="253"/>
      <c r="J205" s="249"/>
      <c r="K205" s="249"/>
      <c r="L205" s="254"/>
      <c r="M205" s="255"/>
      <c r="N205" s="256"/>
      <c r="O205" s="256"/>
      <c r="P205" s="256"/>
      <c r="Q205" s="256"/>
      <c r="R205" s="256"/>
      <c r="S205" s="256"/>
      <c r="T205" s="25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8" t="s">
        <v>153</v>
      </c>
      <c r="AU205" s="258" t="s">
        <v>80</v>
      </c>
      <c r="AV205" s="13" t="s">
        <v>133</v>
      </c>
      <c r="AW205" s="13" t="s">
        <v>30</v>
      </c>
      <c r="AX205" s="13" t="s">
        <v>80</v>
      </c>
      <c r="AY205" s="258" t="s">
        <v>127</v>
      </c>
    </row>
    <row r="206" s="2" customFormat="1" ht="21.75" customHeight="1">
      <c r="A206" s="37"/>
      <c r="B206" s="38"/>
      <c r="C206" s="218" t="s">
        <v>169</v>
      </c>
      <c r="D206" s="218" t="s">
        <v>128</v>
      </c>
      <c r="E206" s="219" t="s">
        <v>174</v>
      </c>
      <c r="F206" s="220" t="s">
        <v>175</v>
      </c>
      <c r="G206" s="221" t="s">
        <v>131</v>
      </c>
      <c r="H206" s="222">
        <v>8167</v>
      </c>
      <c r="I206" s="223"/>
      <c r="J206" s="224">
        <f>ROUND(I206*H206,2)</f>
        <v>0</v>
      </c>
      <c r="K206" s="220" t="s">
        <v>132</v>
      </c>
      <c r="L206" s="43"/>
      <c r="M206" s="225" t="s">
        <v>1</v>
      </c>
      <c r="N206" s="226" t="s">
        <v>38</v>
      </c>
      <c r="O206" s="90"/>
      <c r="P206" s="227">
        <f>O206*H206</f>
        <v>0</v>
      </c>
      <c r="Q206" s="227">
        <v>0.00060999999999999997</v>
      </c>
      <c r="R206" s="227">
        <f>Q206*H206</f>
        <v>4.9818699999999998</v>
      </c>
      <c r="S206" s="227">
        <v>0</v>
      </c>
      <c r="T206" s="228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9" t="s">
        <v>133</v>
      </c>
      <c r="AT206" s="229" t="s">
        <v>128</v>
      </c>
      <c r="AU206" s="229" t="s">
        <v>80</v>
      </c>
      <c r="AY206" s="16" t="s">
        <v>127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6" t="s">
        <v>80</v>
      </c>
      <c r="BK206" s="230">
        <f>ROUND(I206*H206,2)</f>
        <v>0</v>
      </c>
      <c r="BL206" s="16" t="s">
        <v>133</v>
      </c>
      <c r="BM206" s="229" t="s">
        <v>218</v>
      </c>
    </row>
    <row r="207" s="14" customFormat="1">
      <c r="A207" s="14"/>
      <c r="B207" s="259"/>
      <c r="C207" s="260"/>
      <c r="D207" s="233" t="s">
        <v>153</v>
      </c>
      <c r="E207" s="261" t="s">
        <v>1</v>
      </c>
      <c r="F207" s="262" t="s">
        <v>276</v>
      </c>
      <c r="G207" s="260"/>
      <c r="H207" s="261" t="s">
        <v>1</v>
      </c>
      <c r="I207" s="263"/>
      <c r="J207" s="260"/>
      <c r="K207" s="260"/>
      <c r="L207" s="264"/>
      <c r="M207" s="265"/>
      <c r="N207" s="266"/>
      <c r="O207" s="266"/>
      <c r="P207" s="266"/>
      <c r="Q207" s="266"/>
      <c r="R207" s="266"/>
      <c r="S207" s="266"/>
      <c r="T207" s="267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8" t="s">
        <v>153</v>
      </c>
      <c r="AU207" s="268" t="s">
        <v>80</v>
      </c>
      <c r="AV207" s="14" t="s">
        <v>80</v>
      </c>
      <c r="AW207" s="14" t="s">
        <v>30</v>
      </c>
      <c r="AX207" s="14" t="s">
        <v>73</v>
      </c>
      <c r="AY207" s="268" t="s">
        <v>127</v>
      </c>
    </row>
    <row r="208" s="12" customFormat="1">
      <c r="A208" s="12"/>
      <c r="B208" s="231"/>
      <c r="C208" s="232"/>
      <c r="D208" s="233" t="s">
        <v>153</v>
      </c>
      <c r="E208" s="247" t="s">
        <v>1</v>
      </c>
      <c r="F208" s="234" t="s">
        <v>277</v>
      </c>
      <c r="G208" s="232"/>
      <c r="H208" s="235">
        <v>1815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41" t="s">
        <v>153</v>
      </c>
      <c r="AU208" s="241" t="s">
        <v>80</v>
      </c>
      <c r="AV208" s="12" t="s">
        <v>82</v>
      </c>
      <c r="AW208" s="12" t="s">
        <v>30</v>
      </c>
      <c r="AX208" s="12" t="s">
        <v>73</v>
      </c>
      <c r="AY208" s="241" t="s">
        <v>127</v>
      </c>
    </row>
    <row r="209" s="14" customFormat="1">
      <c r="A209" s="14"/>
      <c r="B209" s="259"/>
      <c r="C209" s="260"/>
      <c r="D209" s="233" t="s">
        <v>153</v>
      </c>
      <c r="E209" s="261" t="s">
        <v>1</v>
      </c>
      <c r="F209" s="262" t="s">
        <v>284</v>
      </c>
      <c r="G209" s="260"/>
      <c r="H209" s="261" t="s">
        <v>1</v>
      </c>
      <c r="I209" s="263"/>
      <c r="J209" s="260"/>
      <c r="K209" s="260"/>
      <c r="L209" s="264"/>
      <c r="M209" s="265"/>
      <c r="N209" s="266"/>
      <c r="O209" s="266"/>
      <c r="P209" s="266"/>
      <c r="Q209" s="266"/>
      <c r="R209" s="266"/>
      <c r="S209" s="266"/>
      <c r="T209" s="26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8" t="s">
        <v>153</v>
      </c>
      <c r="AU209" s="268" t="s">
        <v>80</v>
      </c>
      <c r="AV209" s="14" t="s">
        <v>80</v>
      </c>
      <c r="AW209" s="14" t="s">
        <v>30</v>
      </c>
      <c r="AX209" s="14" t="s">
        <v>73</v>
      </c>
      <c r="AY209" s="268" t="s">
        <v>127</v>
      </c>
    </row>
    <row r="210" s="12" customFormat="1">
      <c r="A210" s="12"/>
      <c r="B210" s="231"/>
      <c r="C210" s="232"/>
      <c r="D210" s="233" t="s">
        <v>153</v>
      </c>
      <c r="E210" s="247" t="s">
        <v>1</v>
      </c>
      <c r="F210" s="234" t="s">
        <v>293</v>
      </c>
      <c r="G210" s="232"/>
      <c r="H210" s="235">
        <v>441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41" t="s">
        <v>153</v>
      </c>
      <c r="AU210" s="241" t="s">
        <v>80</v>
      </c>
      <c r="AV210" s="12" t="s">
        <v>82</v>
      </c>
      <c r="AW210" s="12" t="s">
        <v>30</v>
      </c>
      <c r="AX210" s="12" t="s">
        <v>73</v>
      </c>
      <c r="AY210" s="241" t="s">
        <v>127</v>
      </c>
    </row>
    <row r="211" s="14" customFormat="1">
      <c r="A211" s="14"/>
      <c r="B211" s="259"/>
      <c r="C211" s="260"/>
      <c r="D211" s="233" t="s">
        <v>153</v>
      </c>
      <c r="E211" s="261" t="s">
        <v>1</v>
      </c>
      <c r="F211" s="262" t="s">
        <v>282</v>
      </c>
      <c r="G211" s="260"/>
      <c r="H211" s="261" t="s">
        <v>1</v>
      </c>
      <c r="I211" s="263"/>
      <c r="J211" s="260"/>
      <c r="K211" s="260"/>
      <c r="L211" s="264"/>
      <c r="M211" s="265"/>
      <c r="N211" s="266"/>
      <c r="O211" s="266"/>
      <c r="P211" s="266"/>
      <c r="Q211" s="266"/>
      <c r="R211" s="266"/>
      <c r="S211" s="266"/>
      <c r="T211" s="26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8" t="s">
        <v>153</v>
      </c>
      <c r="AU211" s="268" t="s">
        <v>80</v>
      </c>
      <c r="AV211" s="14" t="s">
        <v>80</v>
      </c>
      <c r="AW211" s="14" t="s">
        <v>30</v>
      </c>
      <c r="AX211" s="14" t="s">
        <v>73</v>
      </c>
      <c r="AY211" s="268" t="s">
        <v>127</v>
      </c>
    </row>
    <row r="212" s="12" customFormat="1">
      <c r="A212" s="12"/>
      <c r="B212" s="231"/>
      <c r="C212" s="232"/>
      <c r="D212" s="233" t="s">
        <v>153</v>
      </c>
      <c r="E212" s="247" t="s">
        <v>1</v>
      </c>
      <c r="F212" s="234" t="s">
        <v>304</v>
      </c>
      <c r="G212" s="232"/>
      <c r="H212" s="235">
        <v>5911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41" t="s">
        <v>153</v>
      </c>
      <c r="AU212" s="241" t="s">
        <v>80</v>
      </c>
      <c r="AV212" s="12" t="s">
        <v>82</v>
      </c>
      <c r="AW212" s="12" t="s">
        <v>30</v>
      </c>
      <c r="AX212" s="12" t="s">
        <v>73</v>
      </c>
      <c r="AY212" s="241" t="s">
        <v>127</v>
      </c>
    </row>
    <row r="213" s="13" customFormat="1">
      <c r="A213" s="13"/>
      <c r="B213" s="248"/>
      <c r="C213" s="249"/>
      <c r="D213" s="233" t="s">
        <v>153</v>
      </c>
      <c r="E213" s="250" t="s">
        <v>1</v>
      </c>
      <c r="F213" s="251" t="s">
        <v>235</v>
      </c>
      <c r="G213" s="249"/>
      <c r="H213" s="252">
        <v>8167</v>
      </c>
      <c r="I213" s="253"/>
      <c r="J213" s="249"/>
      <c r="K213" s="249"/>
      <c r="L213" s="254"/>
      <c r="M213" s="255"/>
      <c r="N213" s="256"/>
      <c r="O213" s="256"/>
      <c r="P213" s="256"/>
      <c r="Q213" s="256"/>
      <c r="R213" s="256"/>
      <c r="S213" s="256"/>
      <c r="T213" s="25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8" t="s">
        <v>153</v>
      </c>
      <c r="AU213" s="258" t="s">
        <v>80</v>
      </c>
      <c r="AV213" s="13" t="s">
        <v>133</v>
      </c>
      <c r="AW213" s="13" t="s">
        <v>30</v>
      </c>
      <c r="AX213" s="13" t="s">
        <v>80</v>
      </c>
      <c r="AY213" s="258" t="s">
        <v>127</v>
      </c>
    </row>
    <row r="214" s="2" customFormat="1" ht="33" customHeight="1">
      <c r="A214" s="37"/>
      <c r="B214" s="38"/>
      <c r="C214" s="218" t="s">
        <v>219</v>
      </c>
      <c r="D214" s="218" t="s">
        <v>128</v>
      </c>
      <c r="E214" s="219" t="s">
        <v>178</v>
      </c>
      <c r="F214" s="220" t="s">
        <v>179</v>
      </c>
      <c r="G214" s="221" t="s">
        <v>131</v>
      </c>
      <c r="H214" s="222">
        <v>8167</v>
      </c>
      <c r="I214" s="223"/>
      <c r="J214" s="224">
        <f>ROUND(I214*H214,2)</f>
        <v>0</v>
      </c>
      <c r="K214" s="220" t="s">
        <v>132</v>
      </c>
      <c r="L214" s="43"/>
      <c r="M214" s="225" t="s">
        <v>1</v>
      </c>
      <c r="N214" s="226" t="s">
        <v>38</v>
      </c>
      <c r="O214" s="90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9" t="s">
        <v>133</v>
      </c>
      <c r="AT214" s="229" t="s">
        <v>128</v>
      </c>
      <c r="AU214" s="229" t="s">
        <v>80</v>
      </c>
      <c r="AY214" s="16" t="s">
        <v>127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6" t="s">
        <v>80</v>
      </c>
      <c r="BK214" s="230">
        <f>ROUND(I214*H214,2)</f>
        <v>0</v>
      </c>
      <c r="BL214" s="16" t="s">
        <v>133</v>
      </c>
      <c r="BM214" s="229" t="s">
        <v>222</v>
      </c>
    </row>
    <row r="215" s="14" customFormat="1">
      <c r="A215" s="14"/>
      <c r="B215" s="259"/>
      <c r="C215" s="260"/>
      <c r="D215" s="233" t="s">
        <v>153</v>
      </c>
      <c r="E215" s="261" t="s">
        <v>1</v>
      </c>
      <c r="F215" s="262" t="s">
        <v>276</v>
      </c>
      <c r="G215" s="260"/>
      <c r="H215" s="261" t="s">
        <v>1</v>
      </c>
      <c r="I215" s="263"/>
      <c r="J215" s="260"/>
      <c r="K215" s="260"/>
      <c r="L215" s="264"/>
      <c r="M215" s="265"/>
      <c r="N215" s="266"/>
      <c r="O215" s="266"/>
      <c r="P215" s="266"/>
      <c r="Q215" s="266"/>
      <c r="R215" s="266"/>
      <c r="S215" s="266"/>
      <c r="T215" s="267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8" t="s">
        <v>153</v>
      </c>
      <c r="AU215" s="268" t="s">
        <v>80</v>
      </c>
      <c r="AV215" s="14" t="s">
        <v>80</v>
      </c>
      <c r="AW215" s="14" t="s">
        <v>30</v>
      </c>
      <c r="AX215" s="14" t="s">
        <v>73</v>
      </c>
      <c r="AY215" s="268" t="s">
        <v>127</v>
      </c>
    </row>
    <row r="216" s="12" customFormat="1">
      <c r="A216" s="12"/>
      <c r="B216" s="231"/>
      <c r="C216" s="232"/>
      <c r="D216" s="233" t="s">
        <v>153</v>
      </c>
      <c r="E216" s="247" t="s">
        <v>1</v>
      </c>
      <c r="F216" s="234" t="s">
        <v>277</v>
      </c>
      <c r="G216" s="232"/>
      <c r="H216" s="235">
        <v>1815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41" t="s">
        <v>153</v>
      </c>
      <c r="AU216" s="241" t="s">
        <v>80</v>
      </c>
      <c r="AV216" s="12" t="s">
        <v>82</v>
      </c>
      <c r="AW216" s="12" t="s">
        <v>30</v>
      </c>
      <c r="AX216" s="12" t="s">
        <v>73</v>
      </c>
      <c r="AY216" s="241" t="s">
        <v>127</v>
      </c>
    </row>
    <row r="217" s="14" customFormat="1">
      <c r="A217" s="14"/>
      <c r="B217" s="259"/>
      <c r="C217" s="260"/>
      <c r="D217" s="233" t="s">
        <v>153</v>
      </c>
      <c r="E217" s="261" t="s">
        <v>1</v>
      </c>
      <c r="F217" s="262" t="s">
        <v>284</v>
      </c>
      <c r="G217" s="260"/>
      <c r="H217" s="261" t="s">
        <v>1</v>
      </c>
      <c r="I217" s="263"/>
      <c r="J217" s="260"/>
      <c r="K217" s="260"/>
      <c r="L217" s="264"/>
      <c r="M217" s="265"/>
      <c r="N217" s="266"/>
      <c r="O217" s="266"/>
      <c r="P217" s="266"/>
      <c r="Q217" s="266"/>
      <c r="R217" s="266"/>
      <c r="S217" s="266"/>
      <c r="T217" s="26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8" t="s">
        <v>153</v>
      </c>
      <c r="AU217" s="268" t="s">
        <v>80</v>
      </c>
      <c r="AV217" s="14" t="s">
        <v>80</v>
      </c>
      <c r="AW217" s="14" t="s">
        <v>30</v>
      </c>
      <c r="AX217" s="14" t="s">
        <v>73</v>
      </c>
      <c r="AY217" s="268" t="s">
        <v>127</v>
      </c>
    </row>
    <row r="218" s="12" customFormat="1">
      <c r="A218" s="12"/>
      <c r="B218" s="231"/>
      <c r="C218" s="232"/>
      <c r="D218" s="233" t="s">
        <v>153</v>
      </c>
      <c r="E218" s="247" t="s">
        <v>1</v>
      </c>
      <c r="F218" s="234" t="s">
        <v>293</v>
      </c>
      <c r="G218" s="232"/>
      <c r="H218" s="235">
        <v>441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41" t="s">
        <v>153</v>
      </c>
      <c r="AU218" s="241" t="s">
        <v>80</v>
      </c>
      <c r="AV218" s="12" t="s">
        <v>82</v>
      </c>
      <c r="AW218" s="12" t="s">
        <v>30</v>
      </c>
      <c r="AX218" s="12" t="s">
        <v>73</v>
      </c>
      <c r="AY218" s="241" t="s">
        <v>127</v>
      </c>
    </row>
    <row r="219" s="14" customFormat="1">
      <c r="A219" s="14"/>
      <c r="B219" s="259"/>
      <c r="C219" s="260"/>
      <c r="D219" s="233" t="s">
        <v>153</v>
      </c>
      <c r="E219" s="261" t="s">
        <v>1</v>
      </c>
      <c r="F219" s="262" t="s">
        <v>282</v>
      </c>
      <c r="G219" s="260"/>
      <c r="H219" s="261" t="s">
        <v>1</v>
      </c>
      <c r="I219" s="263"/>
      <c r="J219" s="260"/>
      <c r="K219" s="260"/>
      <c r="L219" s="264"/>
      <c r="M219" s="265"/>
      <c r="N219" s="266"/>
      <c r="O219" s="266"/>
      <c r="P219" s="266"/>
      <c r="Q219" s="266"/>
      <c r="R219" s="266"/>
      <c r="S219" s="266"/>
      <c r="T219" s="267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8" t="s">
        <v>153</v>
      </c>
      <c r="AU219" s="268" t="s">
        <v>80</v>
      </c>
      <c r="AV219" s="14" t="s">
        <v>80</v>
      </c>
      <c r="AW219" s="14" t="s">
        <v>30</v>
      </c>
      <c r="AX219" s="14" t="s">
        <v>73</v>
      </c>
      <c r="AY219" s="268" t="s">
        <v>127</v>
      </c>
    </row>
    <row r="220" s="12" customFormat="1">
      <c r="A220" s="12"/>
      <c r="B220" s="231"/>
      <c r="C220" s="232"/>
      <c r="D220" s="233" t="s">
        <v>153</v>
      </c>
      <c r="E220" s="247" t="s">
        <v>1</v>
      </c>
      <c r="F220" s="234" t="s">
        <v>304</v>
      </c>
      <c r="G220" s="232"/>
      <c r="H220" s="235">
        <v>5911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41" t="s">
        <v>153</v>
      </c>
      <c r="AU220" s="241" t="s">
        <v>80</v>
      </c>
      <c r="AV220" s="12" t="s">
        <v>82</v>
      </c>
      <c r="AW220" s="12" t="s">
        <v>30</v>
      </c>
      <c r="AX220" s="12" t="s">
        <v>73</v>
      </c>
      <c r="AY220" s="241" t="s">
        <v>127</v>
      </c>
    </row>
    <row r="221" s="13" customFormat="1">
      <c r="A221" s="13"/>
      <c r="B221" s="248"/>
      <c r="C221" s="249"/>
      <c r="D221" s="233" t="s">
        <v>153</v>
      </c>
      <c r="E221" s="250" t="s">
        <v>1</v>
      </c>
      <c r="F221" s="251" t="s">
        <v>235</v>
      </c>
      <c r="G221" s="249"/>
      <c r="H221" s="252">
        <v>8167</v>
      </c>
      <c r="I221" s="253"/>
      <c r="J221" s="249"/>
      <c r="K221" s="249"/>
      <c r="L221" s="254"/>
      <c r="M221" s="255"/>
      <c r="N221" s="256"/>
      <c r="O221" s="256"/>
      <c r="P221" s="256"/>
      <c r="Q221" s="256"/>
      <c r="R221" s="256"/>
      <c r="S221" s="256"/>
      <c r="T221" s="25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8" t="s">
        <v>153</v>
      </c>
      <c r="AU221" s="258" t="s">
        <v>80</v>
      </c>
      <c r="AV221" s="13" t="s">
        <v>133</v>
      </c>
      <c r="AW221" s="13" t="s">
        <v>30</v>
      </c>
      <c r="AX221" s="13" t="s">
        <v>80</v>
      </c>
      <c r="AY221" s="258" t="s">
        <v>127</v>
      </c>
    </row>
    <row r="222" s="11" customFormat="1" ht="25.92" customHeight="1">
      <c r="A222" s="11"/>
      <c r="B222" s="204"/>
      <c r="C222" s="205"/>
      <c r="D222" s="206" t="s">
        <v>72</v>
      </c>
      <c r="E222" s="207" t="s">
        <v>245</v>
      </c>
      <c r="F222" s="207" t="s">
        <v>246</v>
      </c>
      <c r="G222" s="205"/>
      <c r="H222" s="205"/>
      <c r="I222" s="208"/>
      <c r="J222" s="209">
        <f>BK222</f>
        <v>0</v>
      </c>
      <c r="K222" s="205"/>
      <c r="L222" s="210"/>
      <c r="M222" s="211"/>
      <c r="N222" s="212"/>
      <c r="O222" s="212"/>
      <c r="P222" s="213">
        <f>SUM(P223:P232)</f>
        <v>0</v>
      </c>
      <c r="Q222" s="212"/>
      <c r="R222" s="213">
        <f>SUM(R223:R232)</f>
        <v>0.56554999999999989</v>
      </c>
      <c r="S222" s="212"/>
      <c r="T222" s="214">
        <f>SUM(T223:T232)</f>
        <v>0</v>
      </c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R222" s="215" t="s">
        <v>80</v>
      </c>
      <c r="AT222" s="216" t="s">
        <v>72</v>
      </c>
      <c r="AU222" s="216" t="s">
        <v>73</v>
      </c>
      <c r="AY222" s="215" t="s">
        <v>127</v>
      </c>
      <c r="BK222" s="217">
        <f>SUM(BK223:BK232)</f>
        <v>0</v>
      </c>
    </row>
    <row r="223" s="2" customFormat="1">
      <c r="A223" s="37"/>
      <c r="B223" s="38"/>
      <c r="C223" s="218" t="s">
        <v>173</v>
      </c>
      <c r="D223" s="218" t="s">
        <v>128</v>
      </c>
      <c r="E223" s="219" t="s">
        <v>247</v>
      </c>
      <c r="F223" s="220" t="s">
        <v>248</v>
      </c>
      <c r="G223" s="221" t="s">
        <v>249</v>
      </c>
      <c r="H223" s="222">
        <v>5</v>
      </c>
      <c r="I223" s="223"/>
      <c r="J223" s="224">
        <f>ROUND(I223*H223,2)</f>
        <v>0</v>
      </c>
      <c r="K223" s="220" t="s">
        <v>132</v>
      </c>
      <c r="L223" s="43"/>
      <c r="M223" s="225" t="s">
        <v>1</v>
      </c>
      <c r="N223" s="226" t="s">
        <v>38</v>
      </c>
      <c r="O223" s="90"/>
      <c r="P223" s="227">
        <f>O223*H223</f>
        <v>0</v>
      </c>
      <c r="Q223" s="227">
        <v>0.11241</v>
      </c>
      <c r="R223" s="227">
        <f>Q223*H223</f>
        <v>0.56204999999999994</v>
      </c>
      <c r="S223" s="227">
        <v>0</v>
      </c>
      <c r="T223" s="228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9" t="s">
        <v>133</v>
      </c>
      <c r="AT223" s="229" t="s">
        <v>128</v>
      </c>
      <c r="AU223" s="229" t="s">
        <v>80</v>
      </c>
      <c r="AY223" s="16" t="s">
        <v>127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6" t="s">
        <v>80</v>
      </c>
      <c r="BK223" s="230">
        <f>ROUND(I223*H223,2)</f>
        <v>0</v>
      </c>
      <c r="BL223" s="16" t="s">
        <v>133</v>
      </c>
      <c r="BM223" s="229" t="s">
        <v>225</v>
      </c>
    </row>
    <row r="224" s="2" customFormat="1" ht="16.5" customHeight="1">
      <c r="A224" s="37"/>
      <c r="B224" s="38"/>
      <c r="C224" s="218" t="s">
        <v>226</v>
      </c>
      <c r="D224" s="218" t="s">
        <v>128</v>
      </c>
      <c r="E224" s="219" t="s">
        <v>250</v>
      </c>
      <c r="F224" s="220" t="s">
        <v>251</v>
      </c>
      <c r="G224" s="221" t="s">
        <v>249</v>
      </c>
      <c r="H224" s="222">
        <v>5</v>
      </c>
      <c r="I224" s="223"/>
      <c r="J224" s="224">
        <f>ROUND(I224*H224,2)</f>
        <v>0</v>
      </c>
      <c r="K224" s="220" t="s">
        <v>1</v>
      </c>
      <c r="L224" s="43"/>
      <c r="M224" s="225" t="s">
        <v>1</v>
      </c>
      <c r="N224" s="226" t="s">
        <v>38</v>
      </c>
      <c r="O224" s="90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9" t="s">
        <v>133</v>
      </c>
      <c r="AT224" s="229" t="s">
        <v>128</v>
      </c>
      <c r="AU224" s="229" t="s">
        <v>80</v>
      </c>
      <c r="AY224" s="16" t="s">
        <v>127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6" t="s">
        <v>80</v>
      </c>
      <c r="BK224" s="230">
        <f>ROUND(I224*H224,2)</f>
        <v>0</v>
      </c>
      <c r="BL224" s="16" t="s">
        <v>133</v>
      </c>
      <c r="BM224" s="229" t="s">
        <v>229</v>
      </c>
    </row>
    <row r="225" s="2" customFormat="1">
      <c r="A225" s="37"/>
      <c r="B225" s="38"/>
      <c r="C225" s="218" t="s">
        <v>176</v>
      </c>
      <c r="D225" s="218" t="s">
        <v>128</v>
      </c>
      <c r="E225" s="219" t="s">
        <v>252</v>
      </c>
      <c r="F225" s="220" t="s">
        <v>253</v>
      </c>
      <c r="G225" s="221" t="s">
        <v>249</v>
      </c>
      <c r="H225" s="222">
        <v>5</v>
      </c>
      <c r="I225" s="223"/>
      <c r="J225" s="224">
        <f>ROUND(I225*H225,2)</f>
        <v>0</v>
      </c>
      <c r="K225" s="220" t="s">
        <v>132</v>
      </c>
      <c r="L225" s="43"/>
      <c r="M225" s="225" t="s">
        <v>1</v>
      </c>
      <c r="N225" s="226" t="s">
        <v>38</v>
      </c>
      <c r="O225" s="90"/>
      <c r="P225" s="227">
        <f>O225*H225</f>
        <v>0</v>
      </c>
      <c r="Q225" s="227">
        <v>0.00069999999999999999</v>
      </c>
      <c r="R225" s="227">
        <f>Q225*H225</f>
        <v>0.0035000000000000001</v>
      </c>
      <c r="S225" s="227">
        <v>0</v>
      </c>
      <c r="T225" s="228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9" t="s">
        <v>133</v>
      </c>
      <c r="AT225" s="229" t="s">
        <v>128</v>
      </c>
      <c r="AU225" s="229" t="s">
        <v>80</v>
      </c>
      <c r="AY225" s="16" t="s">
        <v>127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6" t="s">
        <v>80</v>
      </c>
      <c r="BK225" s="230">
        <f>ROUND(I225*H225,2)</f>
        <v>0</v>
      </c>
      <c r="BL225" s="16" t="s">
        <v>133</v>
      </c>
      <c r="BM225" s="229" t="s">
        <v>260</v>
      </c>
    </row>
    <row r="226" s="2" customFormat="1" ht="16.5" customHeight="1">
      <c r="A226" s="37"/>
      <c r="B226" s="38"/>
      <c r="C226" s="218" t="s">
        <v>261</v>
      </c>
      <c r="D226" s="218" t="s">
        <v>128</v>
      </c>
      <c r="E226" s="219" t="s">
        <v>254</v>
      </c>
      <c r="F226" s="220" t="s">
        <v>255</v>
      </c>
      <c r="G226" s="221" t="s">
        <v>249</v>
      </c>
      <c r="H226" s="222">
        <v>5</v>
      </c>
      <c r="I226" s="223"/>
      <c r="J226" s="224">
        <f>ROUND(I226*H226,2)</f>
        <v>0</v>
      </c>
      <c r="K226" s="220" t="s">
        <v>1</v>
      </c>
      <c r="L226" s="43"/>
      <c r="M226" s="225" t="s">
        <v>1</v>
      </c>
      <c r="N226" s="226" t="s">
        <v>38</v>
      </c>
      <c r="O226" s="90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9" t="s">
        <v>133</v>
      </c>
      <c r="AT226" s="229" t="s">
        <v>128</v>
      </c>
      <c r="AU226" s="229" t="s">
        <v>80</v>
      </c>
      <c r="AY226" s="16" t="s">
        <v>127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6" t="s">
        <v>80</v>
      </c>
      <c r="BK226" s="230">
        <f>ROUND(I226*H226,2)</f>
        <v>0</v>
      </c>
      <c r="BL226" s="16" t="s">
        <v>133</v>
      </c>
      <c r="BM226" s="229" t="s">
        <v>262</v>
      </c>
    </row>
    <row r="227" s="2" customFormat="1">
      <c r="A227" s="37"/>
      <c r="B227" s="38"/>
      <c r="C227" s="218" t="s">
        <v>180</v>
      </c>
      <c r="D227" s="218" t="s">
        <v>128</v>
      </c>
      <c r="E227" s="219" t="s">
        <v>256</v>
      </c>
      <c r="F227" s="220" t="s">
        <v>257</v>
      </c>
      <c r="G227" s="221" t="s">
        <v>249</v>
      </c>
      <c r="H227" s="222">
        <v>10</v>
      </c>
      <c r="I227" s="223"/>
      <c r="J227" s="224">
        <f>ROUND(I227*H227,2)</f>
        <v>0</v>
      </c>
      <c r="K227" s="220" t="s">
        <v>132</v>
      </c>
      <c r="L227" s="43"/>
      <c r="M227" s="225" t="s">
        <v>1</v>
      </c>
      <c r="N227" s="226" t="s">
        <v>38</v>
      </c>
      <c r="O227" s="90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9" t="s">
        <v>133</v>
      </c>
      <c r="AT227" s="229" t="s">
        <v>128</v>
      </c>
      <c r="AU227" s="229" t="s">
        <v>80</v>
      </c>
      <c r="AY227" s="16" t="s">
        <v>127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6" t="s">
        <v>80</v>
      </c>
      <c r="BK227" s="230">
        <f>ROUND(I227*H227,2)</f>
        <v>0</v>
      </c>
      <c r="BL227" s="16" t="s">
        <v>133</v>
      </c>
      <c r="BM227" s="229" t="s">
        <v>263</v>
      </c>
    </row>
    <row r="228" s="2" customFormat="1" ht="16.5" customHeight="1">
      <c r="A228" s="37"/>
      <c r="B228" s="38"/>
      <c r="C228" s="218" t="s">
        <v>264</v>
      </c>
      <c r="D228" s="218" t="s">
        <v>128</v>
      </c>
      <c r="E228" s="219" t="s">
        <v>258</v>
      </c>
      <c r="F228" s="220" t="s">
        <v>259</v>
      </c>
      <c r="G228" s="221" t="s">
        <v>249</v>
      </c>
      <c r="H228" s="222">
        <v>10</v>
      </c>
      <c r="I228" s="223"/>
      <c r="J228" s="224">
        <f>ROUND(I228*H228,2)</f>
        <v>0</v>
      </c>
      <c r="K228" s="220" t="s">
        <v>1</v>
      </c>
      <c r="L228" s="43"/>
      <c r="M228" s="225" t="s">
        <v>1</v>
      </c>
      <c r="N228" s="226" t="s">
        <v>38</v>
      </c>
      <c r="O228" s="90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9" t="s">
        <v>133</v>
      </c>
      <c r="AT228" s="229" t="s">
        <v>128</v>
      </c>
      <c r="AU228" s="229" t="s">
        <v>80</v>
      </c>
      <c r="AY228" s="16" t="s">
        <v>127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6" t="s">
        <v>80</v>
      </c>
      <c r="BK228" s="230">
        <f>ROUND(I228*H228,2)</f>
        <v>0</v>
      </c>
      <c r="BL228" s="16" t="s">
        <v>133</v>
      </c>
      <c r="BM228" s="229" t="s">
        <v>265</v>
      </c>
    </row>
    <row r="229" s="2" customFormat="1">
      <c r="A229" s="37"/>
      <c r="B229" s="38"/>
      <c r="C229" s="218" t="s">
        <v>185</v>
      </c>
      <c r="D229" s="218" t="s">
        <v>128</v>
      </c>
      <c r="E229" s="219" t="s">
        <v>310</v>
      </c>
      <c r="F229" s="220" t="s">
        <v>311</v>
      </c>
      <c r="G229" s="221" t="s">
        <v>312</v>
      </c>
      <c r="H229" s="222">
        <v>22.68</v>
      </c>
      <c r="I229" s="223"/>
      <c r="J229" s="224">
        <f>ROUND(I229*H229,2)</f>
        <v>0</v>
      </c>
      <c r="K229" s="220" t="s">
        <v>1</v>
      </c>
      <c r="L229" s="43"/>
      <c r="M229" s="225" t="s">
        <v>1</v>
      </c>
      <c r="N229" s="226" t="s">
        <v>38</v>
      </c>
      <c r="O229" s="90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9" t="s">
        <v>133</v>
      </c>
      <c r="AT229" s="229" t="s">
        <v>128</v>
      </c>
      <c r="AU229" s="229" t="s">
        <v>80</v>
      </c>
      <c r="AY229" s="16" t="s">
        <v>127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6" t="s">
        <v>80</v>
      </c>
      <c r="BK229" s="230">
        <f>ROUND(I229*H229,2)</f>
        <v>0</v>
      </c>
      <c r="BL229" s="16" t="s">
        <v>133</v>
      </c>
      <c r="BM229" s="229" t="s">
        <v>266</v>
      </c>
    </row>
    <row r="230" s="14" customFormat="1">
      <c r="A230" s="14"/>
      <c r="B230" s="259"/>
      <c r="C230" s="260"/>
      <c r="D230" s="233" t="s">
        <v>153</v>
      </c>
      <c r="E230" s="261" t="s">
        <v>1</v>
      </c>
      <c r="F230" s="262" t="s">
        <v>313</v>
      </c>
      <c r="G230" s="260"/>
      <c r="H230" s="261" t="s">
        <v>1</v>
      </c>
      <c r="I230" s="263"/>
      <c r="J230" s="260"/>
      <c r="K230" s="260"/>
      <c r="L230" s="264"/>
      <c r="M230" s="265"/>
      <c r="N230" s="266"/>
      <c r="O230" s="266"/>
      <c r="P230" s="266"/>
      <c r="Q230" s="266"/>
      <c r="R230" s="266"/>
      <c r="S230" s="266"/>
      <c r="T230" s="267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8" t="s">
        <v>153</v>
      </c>
      <c r="AU230" s="268" t="s">
        <v>80</v>
      </c>
      <c r="AV230" s="14" t="s">
        <v>80</v>
      </c>
      <c r="AW230" s="14" t="s">
        <v>30</v>
      </c>
      <c r="AX230" s="14" t="s">
        <v>73</v>
      </c>
      <c r="AY230" s="268" t="s">
        <v>127</v>
      </c>
    </row>
    <row r="231" s="12" customFormat="1">
      <c r="A231" s="12"/>
      <c r="B231" s="231"/>
      <c r="C231" s="232"/>
      <c r="D231" s="233" t="s">
        <v>153</v>
      </c>
      <c r="E231" s="247" t="s">
        <v>1</v>
      </c>
      <c r="F231" s="234" t="s">
        <v>314</v>
      </c>
      <c r="G231" s="232"/>
      <c r="H231" s="235">
        <v>22.68</v>
      </c>
      <c r="I231" s="236"/>
      <c r="J231" s="232"/>
      <c r="K231" s="232"/>
      <c r="L231" s="237"/>
      <c r="M231" s="238"/>
      <c r="N231" s="239"/>
      <c r="O231" s="239"/>
      <c r="P231" s="239"/>
      <c r="Q231" s="239"/>
      <c r="R231" s="239"/>
      <c r="S231" s="239"/>
      <c r="T231" s="240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241" t="s">
        <v>153</v>
      </c>
      <c r="AU231" s="241" t="s">
        <v>80</v>
      </c>
      <c r="AV231" s="12" t="s">
        <v>82</v>
      </c>
      <c r="AW231" s="12" t="s">
        <v>30</v>
      </c>
      <c r="AX231" s="12" t="s">
        <v>73</v>
      </c>
      <c r="AY231" s="241" t="s">
        <v>127</v>
      </c>
    </row>
    <row r="232" s="13" customFormat="1">
      <c r="A232" s="13"/>
      <c r="B232" s="248"/>
      <c r="C232" s="249"/>
      <c r="D232" s="233" t="s">
        <v>153</v>
      </c>
      <c r="E232" s="250" t="s">
        <v>1</v>
      </c>
      <c r="F232" s="251" t="s">
        <v>235</v>
      </c>
      <c r="G232" s="249"/>
      <c r="H232" s="252">
        <v>22.68</v>
      </c>
      <c r="I232" s="253"/>
      <c r="J232" s="249"/>
      <c r="K232" s="249"/>
      <c r="L232" s="254"/>
      <c r="M232" s="255"/>
      <c r="N232" s="256"/>
      <c r="O232" s="256"/>
      <c r="P232" s="256"/>
      <c r="Q232" s="256"/>
      <c r="R232" s="256"/>
      <c r="S232" s="256"/>
      <c r="T232" s="25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8" t="s">
        <v>153</v>
      </c>
      <c r="AU232" s="258" t="s">
        <v>80</v>
      </c>
      <c r="AV232" s="13" t="s">
        <v>133</v>
      </c>
      <c r="AW232" s="13" t="s">
        <v>30</v>
      </c>
      <c r="AX232" s="13" t="s">
        <v>80</v>
      </c>
      <c r="AY232" s="258" t="s">
        <v>127</v>
      </c>
    </row>
    <row r="233" s="11" customFormat="1" ht="25.92" customHeight="1">
      <c r="A233" s="11"/>
      <c r="B233" s="204"/>
      <c r="C233" s="205"/>
      <c r="D233" s="206" t="s">
        <v>72</v>
      </c>
      <c r="E233" s="207" t="s">
        <v>181</v>
      </c>
      <c r="F233" s="207" t="s">
        <v>182</v>
      </c>
      <c r="G233" s="205"/>
      <c r="H233" s="205"/>
      <c r="I233" s="208"/>
      <c r="J233" s="209">
        <f>BK233</f>
        <v>0</v>
      </c>
      <c r="K233" s="205"/>
      <c r="L233" s="210"/>
      <c r="M233" s="211"/>
      <c r="N233" s="212"/>
      <c r="O233" s="212"/>
      <c r="P233" s="213">
        <f>SUM(P234:P237)</f>
        <v>0</v>
      </c>
      <c r="Q233" s="212"/>
      <c r="R233" s="213">
        <f>SUM(R234:R237)</f>
        <v>0</v>
      </c>
      <c r="S233" s="212"/>
      <c r="T233" s="214">
        <f>SUM(T234:T237)</f>
        <v>193.536</v>
      </c>
      <c r="U233" s="11"/>
      <c r="V233" s="11"/>
      <c r="W233" s="11"/>
      <c r="X233" s="11"/>
      <c r="Y233" s="11"/>
      <c r="Z233" s="11"/>
      <c r="AA233" s="11"/>
      <c r="AB233" s="11"/>
      <c r="AC233" s="11"/>
      <c r="AD233" s="11"/>
      <c r="AE233" s="11"/>
      <c r="AR233" s="215" t="s">
        <v>80</v>
      </c>
      <c r="AT233" s="216" t="s">
        <v>72</v>
      </c>
      <c r="AU233" s="216" t="s">
        <v>73</v>
      </c>
      <c r="AY233" s="215" t="s">
        <v>127</v>
      </c>
      <c r="BK233" s="217">
        <f>SUM(BK234:BK237)</f>
        <v>0</v>
      </c>
    </row>
    <row r="234" s="2" customFormat="1" ht="16.5" customHeight="1">
      <c r="A234" s="37"/>
      <c r="B234" s="38"/>
      <c r="C234" s="218" t="s">
        <v>267</v>
      </c>
      <c r="D234" s="218" t="s">
        <v>128</v>
      </c>
      <c r="E234" s="219" t="s">
        <v>183</v>
      </c>
      <c r="F234" s="220" t="s">
        <v>184</v>
      </c>
      <c r="G234" s="221" t="s">
        <v>131</v>
      </c>
      <c r="H234" s="222">
        <v>768</v>
      </c>
      <c r="I234" s="223"/>
      <c r="J234" s="224">
        <f>ROUND(I234*H234,2)</f>
        <v>0</v>
      </c>
      <c r="K234" s="220" t="s">
        <v>132</v>
      </c>
      <c r="L234" s="43"/>
      <c r="M234" s="225" t="s">
        <v>1</v>
      </c>
      <c r="N234" s="226" t="s">
        <v>38</v>
      </c>
      <c r="O234" s="90"/>
      <c r="P234" s="227">
        <f>O234*H234</f>
        <v>0</v>
      </c>
      <c r="Q234" s="227">
        <v>0</v>
      </c>
      <c r="R234" s="227">
        <f>Q234*H234</f>
        <v>0</v>
      </c>
      <c r="S234" s="227">
        <v>0.252</v>
      </c>
      <c r="T234" s="228">
        <f>S234*H234</f>
        <v>193.536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9" t="s">
        <v>133</v>
      </c>
      <c r="AT234" s="229" t="s">
        <v>128</v>
      </c>
      <c r="AU234" s="229" t="s">
        <v>80</v>
      </c>
      <c r="AY234" s="16" t="s">
        <v>127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6" t="s">
        <v>80</v>
      </c>
      <c r="BK234" s="230">
        <f>ROUND(I234*H234,2)</f>
        <v>0</v>
      </c>
      <c r="BL234" s="16" t="s">
        <v>133</v>
      </c>
      <c r="BM234" s="229" t="s">
        <v>268</v>
      </c>
    </row>
    <row r="235" s="14" customFormat="1">
      <c r="A235" s="14"/>
      <c r="B235" s="259"/>
      <c r="C235" s="260"/>
      <c r="D235" s="233" t="s">
        <v>153</v>
      </c>
      <c r="E235" s="261" t="s">
        <v>1</v>
      </c>
      <c r="F235" s="262" t="s">
        <v>315</v>
      </c>
      <c r="G235" s="260"/>
      <c r="H235" s="261" t="s">
        <v>1</v>
      </c>
      <c r="I235" s="263"/>
      <c r="J235" s="260"/>
      <c r="K235" s="260"/>
      <c r="L235" s="264"/>
      <c r="M235" s="265"/>
      <c r="N235" s="266"/>
      <c r="O235" s="266"/>
      <c r="P235" s="266"/>
      <c r="Q235" s="266"/>
      <c r="R235" s="266"/>
      <c r="S235" s="266"/>
      <c r="T235" s="267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8" t="s">
        <v>153</v>
      </c>
      <c r="AU235" s="268" t="s">
        <v>80</v>
      </c>
      <c r="AV235" s="14" t="s">
        <v>80</v>
      </c>
      <c r="AW235" s="14" t="s">
        <v>30</v>
      </c>
      <c r="AX235" s="14" t="s">
        <v>73</v>
      </c>
      <c r="AY235" s="268" t="s">
        <v>127</v>
      </c>
    </row>
    <row r="236" s="12" customFormat="1">
      <c r="A236" s="12"/>
      <c r="B236" s="231"/>
      <c r="C236" s="232"/>
      <c r="D236" s="233" t="s">
        <v>153</v>
      </c>
      <c r="E236" s="247" t="s">
        <v>1</v>
      </c>
      <c r="F236" s="234" t="s">
        <v>316</v>
      </c>
      <c r="G236" s="232"/>
      <c r="H236" s="235">
        <v>768</v>
      </c>
      <c r="I236" s="236"/>
      <c r="J236" s="232"/>
      <c r="K236" s="232"/>
      <c r="L236" s="237"/>
      <c r="M236" s="238"/>
      <c r="N236" s="239"/>
      <c r="O236" s="239"/>
      <c r="P236" s="239"/>
      <c r="Q236" s="239"/>
      <c r="R236" s="239"/>
      <c r="S236" s="239"/>
      <c r="T236" s="240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41" t="s">
        <v>153</v>
      </c>
      <c r="AU236" s="241" t="s">
        <v>80</v>
      </c>
      <c r="AV236" s="12" t="s">
        <v>82</v>
      </c>
      <c r="AW236" s="12" t="s">
        <v>30</v>
      </c>
      <c r="AX236" s="12" t="s">
        <v>73</v>
      </c>
      <c r="AY236" s="241" t="s">
        <v>127</v>
      </c>
    </row>
    <row r="237" s="13" customFormat="1">
      <c r="A237" s="13"/>
      <c r="B237" s="248"/>
      <c r="C237" s="249"/>
      <c r="D237" s="233" t="s">
        <v>153</v>
      </c>
      <c r="E237" s="250" t="s">
        <v>1</v>
      </c>
      <c r="F237" s="251" t="s">
        <v>235</v>
      </c>
      <c r="G237" s="249"/>
      <c r="H237" s="252">
        <v>768</v>
      </c>
      <c r="I237" s="253"/>
      <c r="J237" s="249"/>
      <c r="K237" s="249"/>
      <c r="L237" s="254"/>
      <c r="M237" s="255"/>
      <c r="N237" s="256"/>
      <c r="O237" s="256"/>
      <c r="P237" s="256"/>
      <c r="Q237" s="256"/>
      <c r="R237" s="256"/>
      <c r="S237" s="256"/>
      <c r="T237" s="25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8" t="s">
        <v>153</v>
      </c>
      <c r="AU237" s="258" t="s">
        <v>80</v>
      </c>
      <c r="AV237" s="13" t="s">
        <v>133</v>
      </c>
      <c r="AW237" s="13" t="s">
        <v>30</v>
      </c>
      <c r="AX237" s="13" t="s">
        <v>80</v>
      </c>
      <c r="AY237" s="258" t="s">
        <v>127</v>
      </c>
    </row>
    <row r="238" s="11" customFormat="1" ht="25.92" customHeight="1">
      <c r="A238" s="11"/>
      <c r="B238" s="204"/>
      <c r="C238" s="205"/>
      <c r="D238" s="206" t="s">
        <v>72</v>
      </c>
      <c r="E238" s="207" t="s">
        <v>186</v>
      </c>
      <c r="F238" s="207" t="s">
        <v>187</v>
      </c>
      <c r="G238" s="205"/>
      <c r="H238" s="205"/>
      <c r="I238" s="208"/>
      <c r="J238" s="209">
        <f>BK238</f>
        <v>0</v>
      </c>
      <c r="K238" s="205"/>
      <c r="L238" s="210"/>
      <c r="M238" s="211"/>
      <c r="N238" s="212"/>
      <c r="O238" s="212"/>
      <c r="P238" s="213">
        <f>P239</f>
        <v>0</v>
      </c>
      <c r="Q238" s="212"/>
      <c r="R238" s="213">
        <f>R239</f>
        <v>0</v>
      </c>
      <c r="S238" s="212"/>
      <c r="T238" s="214">
        <f>T239</f>
        <v>0</v>
      </c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R238" s="215" t="s">
        <v>80</v>
      </c>
      <c r="AT238" s="216" t="s">
        <v>72</v>
      </c>
      <c r="AU238" s="216" t="s">
        <v>73</v>
      </c>
      <c r="AY238" s="215" t="s">
        <v>127</v>
      </c>
      <c r="BK238" s="217">
        <f>BK239</f>
        <v>0</v>
      </c>
    </row>
    <row r="239" s="2" customFormat="1" ht="33" customHeight="1">
      <c r="A239" s="37"/>
      <c r="B239" s="38"/>
      <c r="C239" s="218" t="s">
        <v>190</v>
      </c>
      <c r="D239" s="218" t="s">
        <v>128</v>
      </c>
      <c r="E239" s="219" t="s">
        <v>188</v>
      </c>
      <c r="F239" s="220" t="s">
        <v>189</v>
      </c>
      <c r="G239" s="221" t="s">
        <v>151</v>
      </c>
      <c r="H239" s="222">
        <v>3019.4549999999999</v>
      </c>
      <c r="I239" s="223"/>
      <c r="J239" s="224">
        <f>ROUND(I239*H239,2)</f>
        <v>0</v>
      </c>
      <c r="K239" s="220" t="s">
        <v>132</v>
      </c>
      <c r="L239" s="43"/>
      <c r="M239" s="225" t="s">
        <v>1</v>
      </c>
      <c r="N239" s="226" t="s">
        <v>38</v>
      </c>
      <c r="O239" s="90"/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9" t="s">
        <v>133</v>
      </c>
      <c r="AT239" s="229" t="s">
        <v>128</v>
      </c>
      <c r="AU239" s="229" t="s">
        <v>80</v>
      </c>
      <c r="AY239" s="16" t="s">
        <v>127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6" t="s">
        <v>80</v>
      </c>
      <c r="BK239" s="230">
        <f>ROUND(I239*H239,2)</f>
        <v>0</v>
      </c>
      <c r="BL239" s="16" t="s">
        <v>133</v>
      </c>
      <c r="BM239" s="229" t="s">
        <v>269</v>
      </c>
    </row>
    <row r="240" s="11" customFormat="1" ht="25.92" customHeight="1">
      <c r="A240" s="11"/>
      <c r="B240" s="204"/>
      <c r="C240" s="205"/>
      <c r="D240" s="206" t="s">
        <v>72</v>
      </c>
      <c r="E240" s="207" t="s">
        <v>191</v>
      </c>
      <c r="F240" s="207" t="s">
        <v>192</v>
      </c>
      <c r="G240" s="205"/>
      <c r="H240" s="205"/>
      <c r="I240" s="208"/>
      <c r="J240" s="209">
        <f>BK240</f>
        <v>0</v>
      </c>
      <c r="K240" s="205"/>
      <c r="L240" s="210"/>
      <c r="M240" s="211"/>
      <c r="N240" s="212"/>
      <c r="O240" s="212"/>
      <c r="P240" s="213">
        <f>SUM(P241:P245)</f>
        <v>0</v>
      </c>
      <c r="Q240" s="212"/>
      <c r="R240" s="213">
        <f>SUM(R241:R245)</f>
        <v>0</v>
      </c>
      <c r="S240" s="212"/>
      <c r="T240" s="214">
        <f>SUM(T241:T245)</f>
        <v>0</v>
      </c>
      <c r="U240" s="11"/>
      <c r="V240" s="11"/>
      <c r="W240" s="11"/>
      <c r="X240" s="11"/>
      <c r="Y240" s="11"/>
      <c r="Z240" s="11"/>
      <c r="AA240" s="11"/>
      <c r="AB240" s="11"/>
      <c r="AC240" s="11"/>
      <c r="AD240" s="11"/>
      <c r="AE240" s="11"/>
      <c r="AR240" s="215" t="s">
        <v>80</v>
      </c>
      <c r="AT240" s="216" t="s">
        <v>72</v>
      </c>
      <c r="AU240" s="216" t="s">
        <v>73</v>
      </c>
      <c r="AY240" s="215" t="s">
        <v>127</v>
      </c>
      <c r="BK240" s="217">
        <f>SUM(BK241:BK245)</f>
        <v>0</v>
      </c>
    </row>
    <row r="241" s="2" customFormat="1">
      <c r="A241" s="37"/>
      <c r="B241" s="38"/>
      <c r="C241" s="218" t="s">
        <v>270</v>
      </c>
      <c r="D241" s="218" t="s">
        <v>128</v>
      </c>
      <c r="E241" s="219" t="s">
        <v>193</v>
      </c>
      <c r="F241" s="220" t="s">
        <v>194</v>
      </c>
      <c r="G241" s="221" t="s">
        <v>151</v>
      </c>
      <c r="H241" s="222">
        <v>393.18599999999998</v>
      </c>
      <c r="I241" s="223"/>
      <c r="J241" s="224">
        <f>ROUND(I241*H241,2)</f>
        <v>0</v>
      </c>
      <c r="K241" s="220" t="s">
        <v>132</v>
      </c>
      <c r="L241" s="43"/>
      <c r="M241" s="225" t="s">
        <v>1</v>
      </c>
      <c r="N241" s="226" t="s">
        <v>38</v>
      </c>
      <c r="O241" s="90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9" t="s">
        <v>133</v>
      </c>
      <c r="AT241" s="229" t="s">
        <v>128</v>
      </c>
      <c r="AU241" s="229" t="s">
        <v>80</v>
      </c>
      <c r="AY241" s="16" t="s">
        <v>127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6" t="s">
        <v>80</v>
      </c>
      <c r="BK241" s="230">
        <f>ROUND(I241*H241,2)</f>
        <v>0</v>
      </c>
      <c r="BL241" s="16" t="s">
        <v>133</v>
      </c>
      <c r="BM241" s="229" t="s">
        <v>271</v>
      </c>
    </row>
    <row r="242" s="2" customFormat="1">
      <c r="A242" s="37"/>
      <c r="B242" s="38"/>
      <c r="C242" s="218" t="s">
        <v>195</v>
      </c>
      <c r="D242" s="218" t="s">
        <v>128</v>
      </c>
      <c r="E242" s="219" t="s">
        <v>197</v>
      </c>
      <c r="F242" s="220" t="s">
        <v>198</v>
      </c>
      <c r="G242" s="221" t="s">
        <v>151</v>
      </c>
      <c r="H242" s="222">
        <v>393.18599999999998</v>
      </c>
      <c r="I242" s="223"/>
      <c r="J242" s="224">
        <f>ROUND(I242*H242,2)</f>
        <v>0</v>
      </c>
      <c r="K242" s="220" t="s">
        <v>132</v>
      </c>
      <c r="L242" s="43"/>
      <c r="M242" s="225" t="s">
        <v>1</v>
      </c>
      <c r="N242" s="226" t="s">
        <v>38</v>
      </c>
      <c r="O242" s="90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9" t="s">
        <v>133</v>
      </c>
      <c r="AT242" s="229" t="s">
        <v>128</v>
      </c>
      <c r="AU242" s="229" t="s">
        <v>80</v>
      </c>
      <c r="AY242" s="16" t="s">
        <v>127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6" t="s">
        <v>80</v>
      </c>
      <c r="BK242" s="230">
        <f>ROUND(I242*H242,2)</f>
        <v>0</v>
      </c>
      <c r="BL242" s="16" t="s">
        <v>133</v>
      </c>
      <c r="BM242" s="229" t="s">
        <v>317</v>
      </c>
    </row>
    <row r="243" s="2" customFormat="1">
      <c r="A243" s="37"/>
      <c r="B243" s="38"/>
      <c r="C243" s="218" t="s">
        <v>318</v>
      </c>
      <c r="D243" s="218" t="s">
        <v>128</v>
      </c>
      <c r="E243" s="219" t="s">
        <v>200</v>
      </c>
      <c r="F243" s="220" t="s">
        <v>201</v>
      </c>
      <c r="G243" s="221" t="s">
        <v>151</v>
      </c>
      <c r="H243" s="222">
        <v>3538.674</v>
      </c>
      <c r="I243" s="223"/>
      <c r="J243" s="224">
        <f>ROUND(I243*H243,2)</f>
        <v>0</v>
      </c>
      <c r="K243" s="220" t="s">
        <v>132</v>
      </c>
      <c r="L243" s="43"/>
      <c r="M243" s="225" t="s">
        <v>1</v>
      </c>
      <c r="N243" s="226" t="s">
        <v>38</v>
      </c>
      <c r="O243" s="90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9" t="s">
        <v>133</v>
      </c>
      <c r="AT243" s="229" t="s">
        <v>128</v>
      </c>
      <c r="AU243" s="229" t="s">
        <v>80</v>
      </c>
      <c r="AY243" s="16" t="s">
        <v>127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6" t="s">
        <v>80</v>
      </c>
      <c r="BK243" s="230">
        <f>ROUND(I243*H243,2)</f>
        <v>0</v>
      </c>
      <c r="BL243" s="16" t="s">
        <v>133</v>
      </c>
      <c r="BM243" s="229" t="s">
        <v>319</v>
      </c>
    </row>
    <row r="244" s="2" customFormat="1" ht="16.5" customHeight="1">
      <c r="A244" s="37"/>
      <c r="B244" s="38"/>
      <c r="C244" s="218" t="s">
        <v>199</v>
      </c>
      <c r="D244" s="218" t="s">
        <v>128</v>
      </c>
      <c r="E244" s="219" t="s">
        <v>204</v>
      </c>
      <c r="F244" s="220" t="s">
        <v>205</v>
      </c>
      <c r="G244" s="221" t="s">
        <v>151</v>
      </c>
      <c r="H244" s="222">
        <v>393.18599999999998</v>
      </c>
      <c r="I244" s="223"/>
      <c r="J244" s="224">
        <f>ROUND(I244*H244,2)</f>
        <v>0</v>
      </c>
      <c r="K244" s="220" t="s">
        <v>1</v>
      </c>
      <c r="L244" s="43"/>
      <c r="M244" s="225" t="s">
        <v>1</v>
      </c>
      <c r="N244" s="226" t="s">
        <v>38</v>
      </c>
      <c r="O244" s="90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9" t="s">
        <v>133</v>
      </c>
      <c r="AT244" s="229" t="s">
        <v>128</v>
      </c>
      <c r="AU244" s="229" t="s">
        <v>80</v>
      </c>
      <c r="AY244" s="16" t="s">
        <v>127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6" t="s">
        <v>80</v>
      </c>
      <c r="BK244" s="230">
        <f>ROUND(I244*H244,2)</f>
        <v>0</v>
      </c>
      <c r="BL244" s="16" t="s">
        <v>133</v>
      </c>
      <c r="BM244" s="229" t="s">
        <v>320</v>
      </c>
    </row>
    <row r="245" s="2" customFormat="1" ht="44.25" customHeight="1">
      <c r="A245" s="37"/>
      <c r="B245" s="38"/>
      <c r="C245" s="218" t="s">
        <v>321</v>
      </c>
      <c r="D245" s="218" t="s">
        <v>128</v>
      </c>
      <c r="E245" s="219" t="s">
        <v>207</v>
      </c>
      <c r="F245" s="220" t="s">
        <v>208</v>
      </c>
      <c r="G245" s="221" t="s">
        <v>151</v>
      </c>
      <c r="H245" s="222">
        <v>393.18599999999998</v>
      </c>
      <c r="I245" s="223"/>
      <c r="J245" s="224">
        <f>ROUND(I245*H245,2)</f>
        <v>0</v>
      </c>
      <c r="K245" s="220" t="s">
        <v>132</v>
      </c>
      <c r="L245" s="43"/>
      <c r="M245" s="225" t="s">
        <v>1</v>
      </c>
      <c r="N245" s="226" t="s">
        <v>38</v>
      </c>
      <c r="O245" s="90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9" t="s">
        <v>133</v>
      </c>
      <c r="AT245" s="229" t="s">
        <v>128</v>
      </c>
      <c r="AU245" s="229" t="s">
        <v>80</v>
      </c>
      <c r="AY245" s="16" t="s">
        <v>127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6" t="s">
        <v>80</v>
      </c>
      <c r="BK245" s="230">
        <f>ROUND(I245*H245,2)</f>
        <v>0</v>
      </c>
      <c r="BL245" s="16" t="s">
        <v>133</v>
      </c>
      <c r="BM245" s="229" t="s">
        <v>322</v>
      </c>
    </row>
    <row r="246" s="11" customFormat="1" ht="25.92" customHeight="1">
      <c r="A246" s="11"/>
      <c r="B246" s="204"/>
      <c r="C246" s="205"/>
      <c r="D246" s="206" t="s">
        <v>72</v>
      </c>
      <c r="E246" s="207" t="s">
        <v>210</v>
      </c>
      <c r="F246" s="207" t="s">
        <v>211</v>
      </c>
      <c r="G246" s="205"/>
      <c r="H246" s="205"/>
      <c r="I246" s="208"/>
      <c r="J246" s="209">
        <f>BK246</f>
        <v>0</v>
      </c>
      <c r="K246" s="205"/>
      <c r="L246" s="210"/>
      <c r="M246" s="211"/>
      <c r="N246" s="212"/>
      <c r="O246" s="212"/>
      <c r="P246" s="213">
        <f>SUM(P247:P251)</f>
        <v>0</v>
      </c>
      <c r="Q246" s="212"/>
      <c r="R246" s="213">
        <f>SUM(R247:R251)</f>
        <v>0</v>
      </c>
      <c r="S246" s="212"/>
      <c r="T246" s="214">
        <f>SUM(T247:T251)</f>
        <v>0</v>
      </c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R246" s="215" t="s">
        <v>80</v>
      </c>
      <c r="AT246" s="216" t="s">
        <v>72</v>
      </c>
      <c r="AU246" s="216" t="s">
        <v>73</v>
      </c>
      <c r="AY246" s="215" t="s">
        <v>127</v>
      </c>
      <c r="BK246" s="217">
        <f>SUM(BK247:BK251)</f>
        <v>0</v>
      </c>
    </row>
    <row r="247" s="2" customFormat="1" ht="16.5" customHeight="1">
      <c r="A247" s="37"/>
      <c r="B247" s="38"/>
      <c r="C247" s="218" t="s">
        <v>202</v>
      </c>
      <c r="D247" s="218" t="s">
        <v>128</v>
      </c>
      <c r="E247" s="219" t="s">
        <v>212</v>
      </c>
      <c r="F247" s="220" t="s">
        <v>213</v>
      </c>
      <c r="G247" s="221" t="s">
        <v>214</v>
      </c>
      <c r="H247" s="222">
        <v>1</v>
      </c>
      <c r="I247" s="223"/>
      <c r="J247" s="224">
        <f>ROUND(I247*H247,2)</f>
        <v>0</v>
      </c>
      <c r="K247" s="220" t="s">
        <v>1</v>
      </c>
      <c r="L247" s="43"/>
      <c r="M247" s="225" t="s">
        <v>1</v>
      </c>
      <c r="N247" s="226" t="s">
        <v>38</v>
      </c>
      <c r="O247" s="90"/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9" t="s">
        <v>133</v>
      </c>
      <c r="AT247" s="229" t="s">
        <v>128</v>
      </c>
      <c r="AU247" s="229" t="s">
        <v>80</v>
      </c>
      <c r="AY247" s="16" t="s">
        <v>127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6" t="s">
        <v>80</v>
      </c>
      <c r="BK247" s="230">
        <f>ROUND(I247*H247,2)</f>
        <v>0</v>
      </c>
      <c r="BL247" s="16" t="s">
        <v>133</v>
      </c>
      <c r="BM247" s="229" t="s">
        <v>323</v>
      </c>
    </row>
    <row r="248" s="2" customFormat="1" ht="16.5" customHeight="1">
      <c r="A248" s="37"/>
      <c r="B248" s="38"/>
      <c r="C248" s="218" t="s">
        <v>324</v>
      </c>
      <c r="D248" s="218" t="s">
        <v>128</v>
      </c>
      <c r="E248" s="219" t="s">
        <v>216</v>
      </c>
      <c r="F248" s="220" t="s">
        <v>217</v>
      </c>
      <c r="G248" s="221" t="s">
        <v>214</v>
      </c>
      <c r="H248" s="222">
        <v>1</v>
      </c>
      <c r="I248" s="223"/>
      <c r="J248" s="224">
        <f>ROUND(I248*H248,2)</f>
        <v>0</v>
      </c>
      <c r="K248" s="220" t="s">
        <v>1</v>
      </c>
      <c r="L248" s="43"/>
      <c r="M248" s="225" t="s">
        <v>1</v>
      </c>
      <c r="N248" s="226" t="s">
        <v>38</v>
      </c>
      <c r="O248" s="90"/>
      <c r="P248" s="227">
        <f>O248*H248</f>
        <v>0</v>
      </c>
      <c r="Q248" s="227">
        <v>0</v>
      </c>
      <c r="R248" s="227">
        <f>Q248*H248</f>
        <v>0</v>
      </c>
      <c r="S248" s="227">
        <v>0</v>
      </c>
      <c r="T248" s="228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9" t="s">
        <v>133</v>
      </c>
      <c r="AT248" s="229" t="s">
        <v>128</v>
      </c>
      <c r="AU248" s="229" t="s">
        <v>80</v>
      </c>
      <c r="AY248" s="16" t="s">
        <v>127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6" t="s">
        <v>80</v>
      </c>
      <c r="BK248" s="230">
        <f>ROUND(I248*H248,2)</f>
        <v>0</v>
      </c>
      <c r="BL248" s="16" t="s">
        <v>133</v>
      </c>
      <c r="BM248" s="229" t="s">
        <v>325</v>
      </c>
    </row>
    <row r="249" s="2" customFormat="1" ht="16.5" customHeight="1">
      <c r="A249" s="37"/>
      <c r="B249" s="38"/>
      <c r="C249" s="218" t="s">
        <v>206</v>
      </c>
      <c r="D249" s="218" t="s">
        <v>128</v>
      </c>
      <c r="E249" s="219" t="s">
        <v>220</v>
      </c>
      <c r="F249" s="220" t="s">
        <v>221</v>
      </c>
      <c r="G249" s="221" t="s">
        <v>214</v>
      </c>
      <c r="H249" s="222">
        <v>1</v>
      </c>
      <c r="I249" s="223"/>
      <c r="J249" s="224">
        <f>ROUND(I249*H249,2)</f>
        <v>0</v>
      </c>
      <c r="K249" s="220" t="s">
        <v>1</v>
      </c>
      <c r="L249" s="43"/>
      <c r="M249" s="225" t="s">
        <v>1</v>
      </c>
      <c r="N249" s="226" t="s">
        <v>38</v>
      </c>
      <c r="O249" s="90"/>
      <c r="P249" s="227">
        <f>O249*H249</f>
        <v>0</v>
      </c>
      <c r="Q249" s="227">
        <v>0</v>
      </c>
      <c r="R249" s="227">
        <f>Q249*H249</f>
        <v>0</v>
      </c>
      <c r="S249" s="227">
        <v>0</v>
      </c>
      <c r="T249" s="228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9" t="s">
        <v>133</v>
      </c>
      <c r="AT249" s="229" t="s">
        <v>128</v>
      </c>
      <c r="AU249" s="229" t="s">
        <v>80</v>
      </c>
      <c r="AY249" s="16" t="s">
        <v>127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6" t="s">
        <v>80</v>
      </c>
      <c r="BK249" s="230">
        <f>ROUND(I249*H249,2)</f>
        <v>0</v>
      </c>
      <c r="BL249" s="16" t="s">
        <v>133</v>
      </c>
      <c r="BM249" s="229" t="s">
        <v>326</v>
      </c>
    </row>
    <row r="250" s="2" customFormat="1" ht="16.5" customHeight="1">
      <c r="A250" s="37"/>
      <c r="B250" s="38"/>
      <c r="C250" s="218" t="s">
        <v>327</v>
      </c>
      <c r="D250" s="218" t="s">
        <v>128</v>
      </c>
      <c r="E250" s="219" t="s">
        <v>223</v>
      </c>
      <c r="F250" s="220" t="s">
        <v>224</v>
      </c>
      <c r="G250" s="221" t="s">
        <v>214</v>
      </c>
      <c r="H250" s="222">
        <v>1</v>
      </c>
      <c r="I250" s="223"/>
      <c r="J250" s="224">
        <f>ROUND(I250*H250,2)</f>
        <v>0</v>
      </c>
      <c r="K250" s="220" t="s">
        <v>1</v>
      </c>
      <c r="L250" s="43"/>
      <c r="M250" s="225" t="s">
        <v>1</v>
      </c>
      <c r="N250" s="226" t="s">
        <v>38</v>
      </c>
      <c r="O250" s="90"/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9" t="s">
        <v>133</v>
      </c>
      <c r="AT250" s="229" t="s">
        <v>128</v>
      </c>
      <c r="AU250" s="229" t="s">
        <v>80</v>
      </c>
      <c r="AY250" s="16" t="s">
        <v>127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6" t="s">
        <v>80</v>
      </c>
      <c r="BK250" s="230">
        <f>ROUND(I250*H250,2)</f>
        <v>0</v>
      </c>
      <c r="BL250" s="16" t="s">
        <v>133</v>
      </c>
      <c r="BM250" s="229" t="s">
        <v>328</v>
      </c>
    </row>
    <row r="251" s="2" customFormat="1" ht="16.5" customHeight="1">
      <c r="A251" s="37"/>
      <c r="B251" s="38"/>
      <c r="C251" s="218" t="s">
        <v>209</v>
      </c>
      <c r="D251" s="218" t="s">
        <v>128</v>
      </c>
      <c r="E251" s="219" t="s">
        <v>227</v>
      </c>
      <c r="F251" s="220" t="s">
        <v>228</v>
      </c>
      <c r="G251" s="221" t="s">
        <v>214</v>
      </c>
      <c r="H251" s="222">
        <v>1</v>
      </c>
      <c r="I251" s="223"/>
      <c r="J251" s="224">
        <f>ROUND(I251*H251,2)</f>
        <v>0</v>
      </c>
      <c r="K251" s="220" t="s">
        <v>1</v>
      </c>
      <c r="L251" s="43"/>
      <c r="M251" s="242" t="s">
        <v>1</v>
      </c>
      <c r="N251" s="243" t="s">
        <v>38</v>
      </c>
      <c r="O251" s="244"/>
      <c r="P251" s="245">
        <f>O251*H251</f>
        <v>0</v>
      </c>
      <c r="Q251" s="245">
        <v>0</v>
      </c>
      <c r="R251" s="245">
        <f>Q251*H251</f>
        <v>0</v>
      </c>
      <c r="S251" s="245">
        <v>0</v>
      </c>
      <c r="T251" s="246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9" t="s">
        <v>133</v>
      </c>
      <c r="AT251" s="229" t="s">
        <v>128</v>
      </c>
      <c r="AU251" s="229" t="s">
        <v>80</v>
      </c>
      <c r="AY251" s="16" t="s">
        <v>127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6" t="s">
        <v>80</v>
      </c>
      <c r="BK251" s="230">
        <f>ROUND(I251*H251,2)</f>
        <v>0</v>
      </c>
      <c r="BL251" s="16" t="s">
        <v>133</v>
      </c>
      <c r="BM251" s="229" t="s">
        <v>329</v>
      </c>
    </row>
    <row r="252" s="2" customFormat="1" ht="6.96" customHeight="1">
      <c r="A252" s="37"/>
      <c r="B252" s="65"/>
      <c r="C252" s="66"/>
      <c r="D252" s="66"/>
      <c r="E252" s="66"/>
      <c r="F252" s="66"/>
      <c r="G252" s="66"/>
      <c r="H252" s="66"/>
      <c r="I252" s="66"/>
      <c r="J252" s="66"/>
      <c r="K252" s="66"/>
      <c r="L252" s="43"/>
      <c r="M252" s="37"/>
      <c r="O252" s="37"/>
      <c r="P252" s="37"/>
      <c r="Q252" s="37"/>
      <c r="R252" s="37"/>
      <c r="S252" s="37"/>
      <c r="T252" s="37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</row>
  </sheetData>
  <sheetProtection sheet="1" autoFilter="0" formatColumns="0" formatRows="0" objects="1" scenarios="1" spinCount="100000" saltValue="CH7XTyPwQLNFlR0x9XcUqMNllIUaT6Ia8qqfyLvSF9yyZ8QQtQvBMzQFy5Alo/WQc9hC7ltu3zH3q8WQaP+FHg==" hashValue="CS5A0fqhzHZm3+Pa62xel7akCShEb4Ln1i42u1xz/PffGetwAn6SVP80ihCOODhC5H3AmFPT94BfKgqn+WuXuw==" algorithmName="SHA-512" password="CC35"/>
  <autoFilter ref="C126:K25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DESKTOP-B1BTQB1\Fimek</dc:creator>
  <cp:lastModifiedBy>DESKTOP-B1BTQB1\Fimek</cp:lastModifiedBy>
  <dcterms:created xsi:type="dcterms:W3CDTF">2021-03-25T08:00:22Z</dcterms:created>
  <dcterms:modified xsi:type="dcterms:W3CDTF">2021-03-25T08:00:26Z</dcterms:modified>
</cp:coreProperties>
</file>